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8115" windowHeight="5700" tabRatio="729" firstSheet="1" activeTab="1"/>
  </bookViews>
  <sheets>
    <sheet name="SGC" sheetId="2" r:id="rId1"/>
    <sheet name="RESPONS DIRECC" sheetId="3" r:id="rId2"/>
    <sheet name="GEST. RECURSOS" sheetId="5" r:id="rId3"/>
    <sheet name="PRESTACIÓN DEL SERV." sheetId="4" r:id="rId4"/>
    <sheet name="MEDIC,ANALISIS,MEJORA" sheetId="6" r:id="rId5"/>
    <sheet name="DIAGNOSTICO TOTAL" sheetId="7" r:id="rId6"/>
    <sheet name="GRAFICO DIAGNOSTICO" sheetId="8" r:id="rId7"/>
  </sheets>
  <calcPr calcId="145621" concurrentCalc="0"/>
</workbook>
</file>

<file path=xl/calcChain.xml><?xml version="1.0" encoding="utf-8"?>
<calcChain xmlns="http://schemas.openxmlformats.org/spreadsheetml/2006/main">
  <c r="U4" i="2" l="1"/>
  <c r="B97" i="6"/>
  <c r="U54" i="6"/>
  <c r="U44" i="6"/>
  <c r="U18" i="6"/>
  <c r="K87" i="6"/>
  <c r="L79" i="6"/>
  <c r="P86" i="6"/>
  <c r="P87" i="6"/>
  <c r="O86" i="6"/>
  <c r="O87" i="6"/>
  <c r="N86" i="6"/>
  <c r="N87" i="6"/>
  <c r="M86" i="6"/>
  <c r="M87" i="6"/>
  <c r="L86" i="6"/>
  <c r="L87" i="6"/>
  <c r="K86" i="6"/>
  <c r="P84" i="6"/>
  <c r="P85" i="6"/>
  <c r="O84" i="6"/>
  <c r="O85" i="6"/>
  <c r="N84" i="6"/>
  <c r="N85" i="6"/>
  <c r="M84" i="6"/>
  <c r="M85" i="6"/>
  <c r="L84" i="6"/>
  <c r="L85" i="6"/>
  <c r="K84" i="6"/>
  <c r="P82" i="6"/>
  <c r="P83" i="6"/>
  <c r="O82" i="6"/>
  <c r="O83" i="6"/>
  <c r="N82" i="6"/>
  <c r="N83" i="6"/>
  <c r="M82" i="6"/>
  <c r="M83" i="6"/>
  <c r="L82" i="6"/>
  <c r="L83" i="6"/>
  <c r="K82" i="6"/>
  <c r="K83" i="6"/>
  <c r="P80" i="6"/>
  <c r="P81" i="6"/>
  <c r="O80" i="6"/>
  <c r="O81" i="6"/>
  <c r="N80" i="6"/>
  <c r="N81" i="6"/>
  <c r="M80" i="6"/>
  <c r="M81" i="6"/>
  <c r="L80" i="6"/>
  <c r="L81" i="6"/>
  <c r="K80" i="6"/>
  <c r="P78" i="6"/>
  <c r="P79" i="6"/>
  <c r="O78" i="6"/>
  <c r="O79" i="6"/>
  <c r="N78" i="6"/>
  <c r="N79" i="6"/>
  <c r="M78" i="6"/>
  <c r="M79" i="6"/>
  <c r="L78" i="6"/>
  <c r="K78" i="6"/>
  <c r="K79" i="6"/>
  <c r="N76" i="6"/>
  <c r="P75" i="6"/>
  <c r="P76" i="6"/>
  <c r="O75" i="6"/>
  <c r="O76" i="6"/>
  <c r="N75" i="6"/>
  <c r="M75" i="6"/>
  <c r="M76" i="6"/>
  <c r="L75" i="6"/>
  <c r="L76" i="6"/>
  <c r="K75" i="6"/>
  <c r="K76" i="6"/>
  <c r="L74" i="6"/>
  <c r="P73" i="6"/>
  <c r="P74" i="6"/>
  <c r="O73" i="6"/>
  <c r="O74" i="6"/>
  <c r="N73" i="6"/>
  <c r="N74" i="6"/>
  <c r="M73" i="6"/>
  <c r="M74" i="6"/>
  <c r="L73" i="6"/>
  <c r="K73" i="6"/>
  <c r="K74" i="6"/>
  <c r="P71" i="6"/>
  <c r="P72" i="6"/>
  <c r="O71" i="6"/>
  <c r="O72" i="6"/>
  <c r="N71" i="6"/>
  <c r="N72" i="6"/>
  <c r="M71" i="6"/>
  <c r="M72" i="6"/>
  <c r="L71" i="6"/>
  <c r="L72" i="6"/>
  <c r="K71" i="6"/>
  <c r="K72" i="6"/>
  <c r="P70" i="6"/>
  <c r="P69" i="6"/>
  <c r="O69" i="6"/>
  <c r="O70" i="6"/>
  <c r="N69" i="6"/>
  <c r="N70" i="6"/>
  <c r="M69" i="6"/>
  <c r="M70" i="6"/>
  <c r="L69" i="6"/>
  <c r="L70" i="6"/>
  <c r="K69" i="6"/>
  <c r="K70" i="6"/>
  <c r="L63" i="6"/>
  <c r="P62" i="6"/>
  <c r="P63" i="6"/>
  <c r="O62" i="6"/>
  <c r="O63" i="6"/>
  <c r="N62" i="6"/>
  <c r="N63" i="6"/>
  <c r="M62" i="6"/>
  <c r="M63" i="6"/>
  <c r="L62" i="6"/>
  <c r="K62" i="6"/>
  <c r="K63" i="6"/>
  <c r="N61" i="6"/>
  <c r="P60" i="6"/>
  <c r="P61" i="6"/>
  <c r="O60" i="6"/>
  <c r="O61" i="6"/>
  <c r="N60" i="6"/>
  <c r="M60" i="6"/>
  <c r="M61" i="6"/>
  <c r="L60" i="6"/>
  <c r="L61" i="6"/>
  <c r="K60" i="6"/>
  <c r="K61" i="6"/>
  <c r="L59" i="6"/>
  <c r="P58" i="6"/>
  <c r="P59" i="6"/>
  <c r="O58" i="6"/>
  <c r="O59" i="6"/>
  <c r="N58" i="6"/>
  <c r="N59" i="6"/>
  <c r="M58" i="6"/>
  <c r="M59" i="6"/>
  <c r="L58" i="6"/>
  <c r="K58" i="6"/>
  <c r="K59" i="6"/>
  <c r="N57" i="6"/>
  <c r="P56" i="6"/>
  <c r="P57" i="6"/>
  <c r="O56" i="6"/>
  <c r="O57" i="6"/>
  <c r="N56" i="6"/>
  <c r="M56" i="6"/>
  <c r="M57" i="6"/>
  <c r="L56" i="6"/>
  <c r="L57" i="6"/>
  <c r="K56" i="6"/>
  <c r="K57" i="6"/>
  <c r="L55" i="6"/>
  <c r="P54" i="6"/>
  <c r="P55" i="6"/>
  <c r="O54" i="6"/>
  <c r="O55" i="6"/>
  <c r="N54" i="6"/>
  <c r="N55" i="6"/>
  <c r="M54" i="6"/>
  <c r="M55" i="6"/>
  <c r="L54" i="6"/>
  <c r="K54" i="6"/>
  <c r="K55" i="6"/>
  <c r="P48" i="6"/>
  <c r="P49" i="6"/>
  <c r="O48" i="6"/>
  <c r="O49" i="6"/>
  <c r="N48" i="6"/>
  <c r="N49" i="6"/>
  <c r="M48" i="6"/>
  <c r="M49" i="6"/>
  <c r="L48" i="6"/>
  <c r="L49" i="6"/>
  <c r="K48" i="6"/>
  <c r="P46" i="6"/>
  <c r="P47" i="6"/>
  <c r="O46" i="6"/>
  <c r="O47" i="6"/>
  <c r="N46" i="6"/>
  <c r="N47" i="6"/>
  <c r="M46" i="6"/>
  <c r="M47" i="6"/>
  <c r="L46" i="6"/>
  <c r="L47" i="6"/>
  <c r="K46" i="6"/>
  <c r="P44" i="6"/>
  <c r="P45" i="6"/>
  <c r="O44" i="6"/>
  <c r="O45" i="6"/>
  <c r="N44" i="6"/>
  <c r="N45" i="6"/>
  <c r="M44" i="6"/>
  <c r="M45" i="6"/>
  <c r="L44" i="6"/>
  <c r="L45" i="6"/>
  <c r="K44" i="6"/>
  <c r="P38" i="6"/>
  <c r="P39" i="6"/>
  <c r="O38" i="6"/>
  <c r="O39" i="6"/>
  <c r="N38" i="6"/>
  <c r="N39" i="6"/>
  <c r="M38" i="6"/>
  <c r="M39" i="6"/>
  <c r="L38" i="6"/>
  <c r="L39" i="6"/>
  <c r="K38" i="6"/>
  <c r="P36" i="6"/>
  <c r="P37" i="6"/>
  <c r="O36" i="6"/>
  <c r="O37" i="6"/>
  <c r="N36" i="6"/>
  <c r="N37" i="6"/>
  <c r="M36" i="6"/>
  <c r="M37" i="6"/>
  <c r="L36" i="6"/>
  <c r="L37" i="6"/>
  <c r="K36" i="6"/>
  <c r="P34" i="6"/>
  <c r="P35" i="6"/>
  <c r="O34" i="6"/>
  <c r="O35" i="6"/>
  <c r="N34" i="6"/>
  <c r="N35" i="6"/>
  <c r="M34" i="6"/>
  <c r="M35" i="6"/>
  <c r="L34" i="6"/>
  <c r="L35" i="6"/>
  <c r="K34" i="6"/>
  <c r="P32" i="6"/>
  <c r="P33" i="6"/>
  <c r="O32" i="6"/>
  <c r="O33" i="6"/>
  <c r="N32" i="6"/>
  <c r="N33" i="6"/>
  <c r="M32" i="6"/>
  <c r="M33" i="6"/>
  <c r="L32" i="6"/>
  <c r="L33" i="6"/>
  <c r="K32" i="6"/>
  <c r="P30" i="6"/>
  <c r="P31" i="6"/>
  <c r="O30" i="6"/>
  <c r="O31" i="6"/>
  <c r="N30" i="6"/>
  <c r="N31" i="6"/>
  <c r="M30" i="6"/>
  <c r="M31" i="6"/>
  <c r="L30" i="6"/>
  <c r="L31" i="6"/>
  <c r="K30" i="6"/>
  <c r="P28" i="6"/>
  <c r="P29" i="6"/>
  <c r="O28" i="6"/>
  <c r="O29" i="6"/>
  <c r="N28" i="6"/>
  <c r="N29" i="6"/>
  <c r="M28" i="6"/>
  <c r="M29" i="6"/>
  <c r="L28" i="6"/>
  <c r="L29" i="6"/>
  <c r="K28" i="6"/>
  <c r="P26" i="6"/>
  <c r="P27" i="6"/>
  <c r="O26" i="6"/>
  <c r="O27" i="6"/>
  <c r="N26" i="6"/>
  <c r="N27" i="6"/>
  <c r="M26" i="6"/>
  <c r="M27" i="6"/>
  <c r="L26" i="6"/>
  <c r="L27" i="6"/>
  <c r="K26" i="6"/>
  <c r="P23" i="6"/>
  <c r="P24" i="6"/>
  <c r="O23" i="6"/>
  <c r="O24" i="6"/>
  <c r="N23" i="6"/>
  <c r="N24" i="6"/>
  <c r="M23" i="6"/>
  <c r="M24" i="6"/>
  <c r="L23" i="6"/>
  <c r="L24" i="6"/>
  <c r="K23" i="6"/>
  <c r="P21" i="6"/>
  <c r="P22" i="6"/>
  <c r="O21" i="6"/>
  <c r="O22" i="6"/>
  <c r="N21" i="6"/>
  <c r="N22" i="6"/>
  <c r="M21" i="6"/>
  <c r="M22" i="6"/>
  <c r="L21" i="6"/>
  <c r="L22" i="6"/>
  <c r="K21" i="6"/>
  <c r="L43" i="3"/>
  <c r="L44" i="3"/>
  <c r="M43" i="3"/>
  <c r="N43" i="3"/>
  <c r="N44" i="3"/>
  <c r="O43" i="3"/>
  <c r="P43" i="3"/>
  <c r="P44" i="3"/>
  <c r="Q43" i="3"/>
  <c r="R43" i="3"/>
  <c r="M44" i="3"/>
  <c r="O44" i="3"/>
  <c r="Q44" i="3"/>
  <c r="L45" i="3"/>
  <c r="L46" i="3"/>
  <c r="M45" i="3"/>
  <c r="N45" i="3"/>
  <c r="N46" i="3"/>
  <c r="O45" i="3"/>
  <c r="P45" i="3"/>
  <c r="P46" i="3"/>
  <c r="Q45" i="3"/>
  <c r="R45" i="3"/>
  <c r="M46" i="3"/>
  <c r="O46" i="3"/>
  <c r="Q46" i="3"/>
  <c r="L47" i="3"/>
  <c r="M47" i="3"/>
  <c r="N47" i="3"/>
  <c r="O47" i="3"/>
  <c r="P47" i="3"/>
  <c r="Q47" i="3"/>
  <c r="R47" i="3"/>
  <c r="P13" i="6"/>
  <c r="P14" i="6"/>
  <c r="O13" i="6"/>
  <c r="O14" i="6"/>
  <c r="N13" i="6"/>
  <c r="N14" i="6"/>
  <c r="M13" i="6"/>
  <c r="M14" i="6"/>
  <c r="L13" i="6"/>
  <c r="L14" i="6"/>
  <c r="K13" i="6"/>
  <c r="K14" i="6"/>
  <c r="P11" i="6"/>
  <c r="P12" i="6"/>
  <c r="O11" i="6"/>
  <c r="O12" i="6"/>
  <c r="N11" i="6"/>
  <c r="N12" i="6"/>
  <c r="M11" i="6"/>
  <c r="M12" i="6"/>
  <c r="L11" i="6"/>
  <c r="L12" i="6"/>
  <c r="K11" i="6"/>
  <c r="K12" i="6"/>
  <c r="P9" i="6"/>
  <c r="P10" i="6"/>
  <c r="O9" i="6"/>
  <c r="O10" i="6"/>
  <c r="N9" i="6"/>
  <c r="N10" i="6"/>
  <c r="M9" i="6"/>
  <c r="M10" i="6"/>
  <c r="L9" i="6"/>
  <c r="L10" i="6"/>
  <c r="K9" i="6"/>
  <c r="K10" i="6"/>
  <c r="P8" i="6"/>
  <c r="L8" i="6"/>
  <c r="P7" i="6"/>
  <c r="O7" i="6"/>
  <c r="O8" i="6"/>
  <c r="N7" i="6"/>
  <c r="N8" i="6"/>
  <c r="M7" i="6"/>
  <c r="M8" i="6"/>
  <c r="L7" i="6"/>
  <c r="K7" i="6"/>
  <c r="K8" i="6"/>
  <c r="B47" i="5"/>
  <c r="T35" i="5"/>
  <c r="N38" i="5"/>
  <c r="O37" i="5"/>
  <c r="O38" i="5"/>
  <c r="N37" i="5"/>
  <c r="M37" i="5"/>
  <c r="M38" i="5"/>
  <c r="L37" i="5"/>
  <c r="L38" i="5"/>
  <c r="K37" i="5"/>
  <c r="K38" i="5"/>
  <c r="J37" i="5"/>
  <c r="J38" i="5"/>
  <c r="K36" i="5"/>
  <c r="O35" i="5"/>
  <c r="O36" i="5"/>
  <c r="N35" i="5"/>
  <c r="N36" i="5"/>
  <c r="M35" i="5"/>
  <c r="M36" i="5"/>
  <c r="L35" i="5"/>
  <c r="L36" i="5"/>
  <c r="K35" i="5"/>
  <c r="J35" i="5"/>
  <c r="J36" i="5"/>
  <c r="T25" i="5"/>
  <c r="K30" i="5"/>
  <c r="K28" i="5"/>
  <c r="L28" i="5"/>
  <c r="M28" i="5"/>
  <c r="N28" i="5"/>
  <c r="O28" i="5"/>
  <c r="J28" i="5"/>
  <c r="O29" i="5"/>
  <c r="O30" i="5"/>
  <c r="N29" i="5"/>
  <c r="N30" i="5"/>
  <c r="M29" i="5"/>
  <c r="M30" i="5"/>
  <c r="L29" i="5"/>
  <c r="L30" i="5"/>
  <c r="K29" i="5"/>
  <c r="J29" i="5"/>
  <c r="O27" i="5"/>
  <c r="N27" i="5"/>
  <c r="M27" i="5"/>
  <c r="L27" i="5"/>
  <c r="K27" i="5"/>
  <c r="J27" i="5"/>
  <c r="O12" i="2"/>
  <c r="M12" i="2"/>
  <c r="K12" i="2"/>
  <c r="P11" i="2"/>
  <c r="P12" i="2"/>
  <c r="O11" i="2"/>
  <c r="N11" i="2"/>
  <c r="N12" i="2"/>
  <c r="M11" i="2"/>
  <c r="L11" i="2"/>
  <c r="L12" i="2"/>
  <c r="K11" i="2"/>
  <c r="Q11" i="2"/>
  <c r="O10" i="2"/>
  <c r="M10" i="2"/>
  <c r="K10" i="2"/>
  <c r="P9" i="2"/>
  <c r="P10" i="2"/>
  <c r="O9" i="2"/>
  <c r="N9" i="2"/>
  <c r="N10" i="2"/>
  <c r="M9" i="2"/>
  <c r="L9" i="2"/>
  <c r="L10" i="2"/>
  <c r="K9" i="2"/>
  <c r="Q9" i="2"/>
  <c r="O25" i="5"/>
  <c r="O26" i="5"/>
  <c r="N25" i="5"/>
  <c r="N26" i="5"/>
  <c r="M25" i="5"/>
  <c r="M26" i="5"/>
  <c r="L25" i="5"/>
  <c r="L26" i="5"/>
  <c r="K25" i="5"/>
  <c r="K26" i="5"/>
  <c r="J25" i="5"/>
  <c r="O19" i="5"/>
  <c r="O20" i="5"/>
  <c r="N19" i="5"/>
  <c r="N20" i="5"/>
  <c r="M19" i="5"/>
  <c r="M20" i="5"/>
  <c r="L19" i="5"/>
  <c r="L20" i="5"/>
  <c r="K19" i="5"/>
  <c r="K20" i="5"/>
  <c r="J19" i="5"/>
  <c r="O17" i="5"/>
  <c r="O18" i="5"/>
  <c r="N17" i="5"/>
  <c r="N18" i="5"/>
  <c r="M17" i="5"/>
  <c r="M18" i="5"/>
  <c r="L17" i="5"/>
  <c r="L18" i="5"/>
  <c r="K17" i="5"/>
  <c r="K18" i="5"/>
  <c r="J17" i="5"/>
  <c r="J18" i="5"/>
  <c r="O15" i="5"/>
  <c r="O16" i="5"/>
  <c r="N15" i="5"/>
  <c r="N16" i="5"/>
  <c r="M15" i="5"/>
  <c r="M16" i="5"/>
  <c r="L15" i="5"/>
  <c r="L16" i="5"/>
  <c r="K15" i="5"/>
  <c r="K16" i="5"/>
  <c r="J15" i="5"/>
  <c r="J16" i="5"/>
  <c r="O12" i="5"/>
  <c r="O13" i="5"/>
  <c r="N12" i="5"/>
  <c r="N13" i="5"/>
  <c r="M12" i="5"/>
  <c r="M13" i="5"/>
  <c r="L12" i="5"/>
  <c r="L13" i="5"/>
  <c r="K12" i="5"/>
  <c r="K13" i="5"/>
  <c r="J12" i="5"/>
  <c r="J13" i="5"/>
  <c r="K6" i="5"/>
  <c r="L6" i="5"/>
  <c r="M6" i="5"/>
  <c r="N6" i="5"/>
  <c r="O6" i="5"/>
  <c r="J6" i="5"/>
  <c r="O7" i="5"/>
  <c r="N7" i="5"/>
  <c r="M7" i="5"/>
  <c r="L7" i="5"/>
  <c r="K7" i="5"/>
  <c r="J7" i="5"/>
  <c r="K85" i="6"/>
  <c r="Q85" i="6"/>
  <c r="Q83" i="6"/>
  <c r="K81" i="6"/>
  <c r="Q81" i="6"/>
  <c r="Q74" i="6"/>
  <c r="Q72" i="6"/>
  <c r="Q70" i="6"/>
  <c r="Q61" i="6"/>
  <c r="Q59" i="6"/>
  <c r="Q57" i="6"/>
  <c r="Q48" i="6"/>
  <c r="K49" i="6"/>
  <c r="Q49" i="6"/>
  <c r="Q46" i="6"/>
  <c r="K47" i="6"/>
  <c r="Q44" i="6"/>
  <c r="K45" i="6"/>
  <c r="Q45" i="6"/>
  <c r="Q38" i="6"/>
  <c r="K39" i="6"/>
  <c r="Q39" i="6"/>
  <c r="Q36" i="6"/>
  <c r="K37" i="6"/>
  <c r="Q34" i="6"/>
  <c r="K35" i="6"/>
  <c r="Q35" i="6"/>
  <c r="Q32" i="6"/>
  <c r="K33" i="6"/>
  <c r="Q33" i="6"/>
  <c r="Q30" i="6"/>
  <c r="K31" i="6"/>
  <c r="Q31" i="6"/>
  <c r="Q28" i="6"/>
  <c r="K29" i="6"/>
  <c r="Q29" i="6"/>
  <c r="Q26" i="6"/>
  <c r="K27" i="6"/>
  <c r="Q27" i="6"/>
  <c r="Q23" i="6"/>
  <c r="K24" i="6"/>
  <c r="Q24" i="6"/>
  <c r="Q21" i="6"/>
  <c r="K22" i="6"/>
  <c r="Q22" i="6"/>
  <c r="Q87" i="6"/>
  <c r="Q79" i="6"/>
  <c r="Q78" i="6"/>
  <c r="Q80" i="6"/>
  <c r="Q82" i="6"/>
  <c r="Q84" i="6"/>
  <c r="Q86" i="6"/>
  <c r="Q76" i="6"/>
  <c r="Q69" i="6"/>
  <c r="Q71" i="6"/>
  <c r="Q73" i="6"/>
  <c r="Q75" i="6"/>
  <c r="Q55" i="6"/>
  <c r="Q63" i="6"/>
  <c r="Q54" i="6"/>
  <c r="Q56" i="6"/>
  <c r="Q58" i="6"/>
  <c r="Q60" i="6"/>
  <c r="Q62" i="6"/>
  <c r="Q47" i="6"/>
  <c r="Q37" i="6"/>
  <c r="Q8" i="6"/>
  <c r="R46" i="3"/>
  <c r="R44" i="3"/>
  <c r="Q14" i="6"/>
  <c r="Q12" i="6"/>
  <c r="Q10" i="6"/>
  <c r="Q9" i="6"/>
  <c r="Q11" i="6"/>
  <c r="Q13" i="6"/>
  <c r="Q7" i="6"/>
  <c r="P37" i="5"/>
  <c r="P38" i="5"/>
  <c r="P36" i="5"/>
  <c r="P35" i="5"/>
  <c r="P29" i="5"/>
  <c r="J30" i="5"/>
  <c r="P27" i="5"/>
  <c r="P28" i="5"/>
  <c r="P25" i="5"/>
  <c r="Q10" i="2"/>
  <c r="Q12" i="2"/>
  <c r="J26" i="5"/>
  <c r="P19" i="5"/>
  <c r="J20" i="5"/>
  <c r="P17" i="5"/>
  <c r="P16" i="5"/>
  <c r="P18" i="5"/>
  <c r="P20" i="5"/>
  <c r="P15" i="5"/>
  <c r="P12" i="5"/>
  <c r="P13" i="5"/>
  <c r="T11" i="5"/>
  <c r="P6" i="5"/>
  <c r="P7" i="5"/>
  <c r="T4" i="5"/>
  <c r="B229" i="4"/>
  <c r="T211" i="4"/>
  <c r="P212" i="4"/>
  <c r="P213" i="4"/>
  <c r="P214" i="4"/>
  <c r="P215" i="4"/>
  <c r="P216" i="4"/>
  <c r="P217" i="4"/>
  <c r="P218" i="4"/>
  <c r="P211" i="4"/>
  <c r="K218" i="4"/>
  <c r="L218" i="4"/>
  <c r="M218" i="4"/>
  <c r="N218" i="4"/>
  <c r="O218" i="4"/>
  <c r="J218" i="4"/>
  <c r="K217" i="4"/>
  <c r="L217" i="4"/>
  <c r="M217" i="4"/>
  <c r="N217" i="4"/>
  <c r="O217" i="4"/>
  <c r="J217" i="4"/>
  <c r="K216" i="4"/>
  <c r="L216" i="4"/>
  <c r="M216" i="4"/>
  <c r="N216" i="4"/>
  <c r="O216" i="4"/>
  <c r="J216" i="4"/>
  <c r="K215" i="4"/>
  <c r="L215" i="4"/>
  <c r="M215" i="4"/>
  <c r="N215" i="4"/>
  <c r="O215" i="4"/>
  <c r="J215" i="4"/>
  <c r="K214" i="4"/>
  <c r="L214" i="4"/>
  <c r="M214" i="4"/>
  <c r="N214" i="4"/>
  <c r="O214" i="4"/>
  <c r="J214" i="4"/>
  <c r="K213" i="4"/>
  <c r="L213" i="4"/>
  <c r="M213" i="4"/>
  <c r="N213" i="4"/>
  <c r="O213" i="4"/>
  <c r="J213" i="4"/>
  <c r="K212" i="4"/>
  <c r="L212" i="4"/>
  <c r="M212" i="4"/>
  <c r="N212" i="4"/>
  <c r="O212" i="4"/>
  <c r="J212" i="4"/>
  <c r="K211" i="4"/>
  <c r="L211" i="4"/>
  <c r="M211" i="4"/>
  <c r="N211" i="4"/>
  <c r="O211" i="4"/>
  <c r="J211" i="4"/>
  <c r="T158" i="4"/>
  <c r="P205" i="4"/>
  <c r="P206" i="4"/>
  <c r="P207" i="4"/>
  <c r="P208" i="4"/>
  <c r="P209" i="4"/>
  <c r="P204" i="4"/>
  <c r="K209" i="4"/>
  <c r="L209" i="4"/>
  <c r="M209" i="4"/>
  <c r="N209" i="4"/>
  <c r="O209" i="4"/>
  <c r="J209" i="4"/>
  <c r="K208" i="4"/>
  <c r="L208" i="4"/>
  <c r="M208" i="4"/>
  <c r="N208" i="4"/>
  <c r="O208" i="4"/>
  <c r="J208" i="4"/>
  <c r="K207" i="4"/>
  <c r="L207" i="4"/>
  <c r="M207" i="4"/>
  <c r="N207" i="4"/>
  <c r="O207" i="4"/>
  <c r="J207" i="4"/>
  <c r="K206" i="4"/>
  <c r="L206" i="4"/>
  <c r="M206" i="4"/>
  <c r="N206" i="4"/>
  <c r="O206" i="4"/>
  <c r="J206" i="4"/>
  <c r="K205" i="4"/>
  <c r="L205" i="4"/>
  <c r="M205" i="4"/>
  <c r="N205" i="4"/>
  <c r="O205" i="4"/>
  <c r="J205" i="4"/>
  <c r="K204" i="4"/>
  <c r="L204" i="4"/>
  <c r="M204" i="4"/>
  <c r="N204" i="4"/>
  <c r="O204" i="4"/>
  <c r="J204" i="4"/>
  <c r="P196" i="4"/>
  <c r="P197" i="4"/>
  <c r="P198" i="4"/>
  <c r="P199" i="4"/>
  <c r="P200" i="4"/>
  <c r="P201" i="4"/>
  <c r="P202" i="4"/>
  <c r="P195" i="4"/>
  <c r="K202" i="4"/>
  <c r="L202" i="4"/>
  <c r="M202" i="4"/>
  <c r="N202" i="4"/>
  <c r="O202" i="4"/>
  <c r="J202" i="4"/>
  <c r="K201" i="4"/>
  <c r="L201" i="4"/>
  <c r="M201" i="4"/>
  <c r="N201" i="4"/>
  <c r="J201" i="4"/>
  <c r="K200" i="4"/>
  <c r="L200" i="4"/>
  <c r="M200" i="4"/>
  <c r="N200" i="4"/>
  <c r="O200" i="4"/>
  <c r="J200" i="4"/>
  <c r="K199" i="4"/>
  <c r="L199" i="4"/>
  <c r="M199" i="4"/>
  <c r="N199" i="4"/>
  <c r="O199" i="4"/>
  <c r="J199" i="4"/>
  <c r="K198" i="4"/>
  <c r="L198" i="4"/>
  <c r="M198" i="4"/>
  <c r="N198" i="4"/>
  <c r="O198" i="4"/>
  <c r="J198" i="4"/>
  <c r="K197" i="4"/>
  <c r="L197" i="4"/>
  <c r="M197" i="4"/>
  <c r="N197" i="4"/>
  <c r="O197" i="4"/>
  <c r="J197" i="4"/>
  <c r="J195" i="4"/>
  <c r="K196" i="4"/>
  <c r="L196" i="4"/>
  <c r="M196" i="4"/>
  <c r="N196" i="4"/>
  <c r="O196" i="4"/>
  <c r="J196" i="4"/>
  <c r="K195" i="4"/>
  <c r="L195" i="4"/>
  <c r="M195" i="4"/>
  <c r="N195" i="4"/>
  <c r="O195" i="4"/>
  <c r="P187" i="4"/>
  <c r="P188" i="4"/>
  <c r="P189" i="4"/>
  <c r="P190" i="4"/>
  <c r="P191" i="4"/>
  <c r="P192" i="4"/>
  <c r="P193" i="4"/>
  <c r="K193" i="4"/>
  <c r="L193" i="4"/>
  <c r="M193" i="4"/>
  <c r="N193" i="4"/>
  <c r="O193" i="4"/>
  <c r="J193" i="4"/>
  <c r="K192" i="4"/>
  <c r="L192" i="4"/>
  <c r="M192" i="4"/>
  <c r="N192" i="4"/>
  <c r="O192" i="4"/>
  <c r="J192" i="4"/>
  <c r="K191" i="4"/>
  <c r="L191" i="4"/>
  <c r="M191" i="4"/>
  <c r="N191" i="4"/>
  <c r="O191" i="4"/>
  <c r="J191" i="4"/>
  <c r="K190" i="4"/>
  <c r="L190" i="4"/>
  <c r="M190" i="4"/>
  <c r="N190" i="4"/>
  <c r="O190" i="4"/>
  <c r="J190" i="4"/>
  <c r="K189" i="4"/>
  <c r="L189" i="4"/>
  <c r="M189" i="4"/>
  <c r="N189" i="4"/>
  <c r="O189" i="4"/>
  <c r="J189" i="4"/>
  <c r="K188" i="4"/>
  <c r="L188" i="4"/>
  <c r="M188" i="4"/>
  <c r="N188" i="4"/>
  <c r="O188" i="4"/>
  <c r="J188" i="4"/>
  <c r="P177" i="4"/>
  <c r="P178" i="4"/>
  <c r="P179" i="4"/>
  <c r="P180" i="4"/>
  <c r="P181" i="4"/>
  <c r="P182" i="4"/>
  <c r="P183" i="4"/>
  <c r="P184" i="4"/>
  <c r="P185" i="4"/>
  <c r="P186" i="4"/>
  <c r="K186" i="4"/>
  <c r="L186" i="4"/>
  <c r="M186" i="4"/>
  <c r="N186" i="4"/>
  <c r="O186" i="4"/>
  <c r="J186" i="4"/>
  <c r="K185" i="4"/>
  <c r="L185" i="4"/>
  <c r="M185" i="4"/>
  <c r="N185" i="4"/>
  <c r="O185" i="4"/>
  <c r="J185" i="4"/>
  <c r="K184" i="4"/>
  <c r="L184" i="4"/>
  <c r="M184" i="4"/>
  <c r="N184" i="4"/>
  <c r="O184" i="4"/>
  <c r="J184" i="4"/>
  <c r="K183" i="4"/>
  <c r="L183" i="4"/>
  <c r="M183" i="4"/>
  <c r="N183" i="4"/>
  <c r="O183" i="4"/>
  <c r="J183" i="4"/>
  <c r="K182" i="4"/>
  <c r="L182" i="4"/>
  <c r="M182" i="4"/>
  <c r="N182" i="4"/>
  <c r="O182" i="4"/>
  <c r="J182" i="4"/>
  <c r="K181" i="4"/>
  <c r="L181" i="4"/>
  <c r="M181" i="4"/>
  <c r="N181" i="4"/>
  <c r="O181" i="4"/>
  <c r="J181" i="4"/>
  <c r="K180" i="4"/>
  <c r="L180" i="4"/>
  <c r="M180" i="4"/>
  <c r="N180" i="4"/>
  <c r="O180" i="4"/>
  <c r="J180" i="4"/>
  <c r="K179" i="4"/>
  <c r="L179" i="4"/>
  <c r="M179" i="4"/>
  <c r="N179" i="4"/>
  <c r="O179" i="4"/>
  <c r="J179" i="4"/>
  <c r="K178" i="4"/>
  <c r="L178" i="4"/>
  <c r="M178" i="4"/>
  <c r="N178" i="4"/>
  <c r="O178" i="4"/>
  <c r="J178" i="4"/>
  <c r="K177" i="4"/>
  <c r="L177" i="4"/>
  <c r="M177" i="4"/>
  <c r="N177" i="4"/>
  <c r="O177" i="4"/>
  <c r="J177" i="4"/>
  <c r="P168" i="4"/>
  <c r="P169" i="4"/>
  <c r="P170" i="4"/>
  <c r="P171" i="4"/>
  <c r="P172" i="4"/>
  <c r="P173" i="4"/>
  <c r="P174" i="4"/>
  <c r="P175" i="4"/>
  <c r="K175" i="4"/>
  <c r="L175" i="4"/>
  <c r="M175" i="4"/>
  <c r="N175" i="4"/>
  <c r="O175" i="4"/>
  <c r="J175" i="4"/>
  <c r="K174" i="4"/>
  <c r="L174" i="4"/>
  <c r="M174" i="4"/>
  <c r="N174" i="4"/>
  <c r="O174" i="4"/>
  <c r="J174" i="4"/>
  <c r="K173" i="4"/>
  <c r="L173" i="4"/>
  <c r="M173" i="4"/>
  <c r="N173" i="4"/>
  <c r="O173" i="4"/>
  <c r="K172" i="4"/>
  <c r="L172" i="4"/>
  <c r="M172" i="4"/>
  <c r="N172" i="4"/>
  <c r="O172" i="4"/>
  <c r="J172" i="4"/>
  <c r="K171" i="4"/>
  <c r="L171" i="4"/>
  <c r="M171" i="4"/>
  <c r="N171" i="4"/>
  <c r="O171" i="4"/>
  <c r="J171" i="4"/>
  <c r="K170" i="4"/>
  <c r="L170" i="4"/>
  <c r="M170" i="4"/>
  <c r="N170" i="4"/>
  <c r="O170" i="4"/>
  <c r="J170" i="4"/>
  <c r="K169" i="4"/>
  <c r="L169" i="4"/>
  <c r="M169" i="4"/>
  <c r="N169" i="4"/>
  <c r="O169" i="4"/>
  <c r="J169" i="4"/>
  <c r="K168" i="4"/>
  <c r="L168" i="4"/>
  <c r="M168" i="4"/>
  <c r="N168" i="4"/>
  <c r="O168" i="4"/>
  <c r="J168" i="4"/>
  <c r="P166" i="4"/>
  <c r="P167" i="4"/>
  <c r="K167" i="4"/>
  <c r="L167" i="4"/>
  <c r="M167" i="4"/>
  <c r="N167" i="4"/>
  <c r="O167" i="4"/>
  <c r="J167" i="4"/>
  <c r="K166" i="4"/>
  <c r="L166" i="4"/>
  <c r="M166" i="4"/>
  <c r="N166" i="4"/>
  <c r="O166" i="4"/>
  <c r="J166" i="4"/>
  <c r="P164" i="4"/>
  <c r="P165" i="4"/>
  <c r="K165" i="4"/>
  <c r="L165" i="4"/>
  <c r="M165" i="4"/>
  <c r="N165" i="4"/>
  <c r="O165" i="4"/>
  <c r="J165" i="4"/>
  <c r="K164" i="4"/>
  <c r="L164" i="4"/>
  <c r="M164" i="4"/>
  <c r="N164" i="4"/>
  <c r="O164" i="4"/>
  <c r="J164" i="4"/>
  <c r="K163" i="4"/>
  <c r="L163" i="4"/>
  <c r="M163" i="4"/>
  <c r="N163" i="4"/>
  <c r="O163" i="4"/>
  <c r="J163" i="4"/>
  <c r="K162" i="4"/>
  <c r="L162" i="4"/>
  <c r="M162" i="4"/>
  <c r="N162" i="4"/>
  <c r="O162" i="4"/>
  <c r="J162" i="4"/>
  <c r="K161" i="4"/>
  <c r="L161" i="4"/>
  <c r="M161" i="4"/>
  <c r="N161" i="4"/>
  <c r="O161" i="4"/>
  <c r="J161" i="4"/>
  <c r="K160" i="4"/>
  <c r="L160" i="4"/>
  <c r="M160" i="4"/>
  <c r="N160" i="4"/>
  <c r="O160" i="4"/>
  <c r="J160" i="4"/>
  <c r="K159" i="4"/>
  <c r="L159" i="4"/>
  <c r="M159" i="4"/>
  <c r="N159" i="4"/>
  <c r="O159" i="4"/>
  <c r="J159" i="4"/>
  <c r="K158" i="4"/>
  <c r="L158" i="4"/>
  <c r="M158" i="4"/>
  <c r="N158" i="4"/>
  <c r="O158" i="4"/>
  <c r="J158" i="4"/>
  <c r="T132" i="4"/>
  <c r="K153" i="4"/>
  <c r="L153" i="4"/>
  <c r="M153" i="4"/>
  <c r="N153" i="4"/>
  <c r="O153" i="4"/>
  <c r="J153" i="4"/>
  <c r="K152" i="4"/>
  <c r="L152" i="4"/>
  <c r="M152" i="4"/>
  <c r="N152" i="4"/>
  <c r="O152" i="4"/>
  <c r="J152" i="4"/>
  <c r="K151" i="4"/>
  <c r="L151" i="4"/>
  <c r="M151" i="4"/>
  <c r="N151" i="4"/>
  <c r="O151" i="4"/>
  <c r="J151" i="4"/>
  <c r="K150" i="4"/>
  <c r="L150" i="4"/>
  <c r="M150" i="4"/>
  <c r="N150" i="4"/>
  <c r="O150" i="4"/>
  <c r="J150" i="4"/>
  <c r="K148" i="4"/>
  <c r="L148" i="4"/>
  <c r="M148" i="4"/>
  <c r="N148" i="4"/>
  <c r="O148" i="4"/>
  <c r="J148" i="4"/>
  <c r="J147" i="4"/>
  <c r="K147" i="4"/>
  <c r="L147" i="4"/>
  <c r="M147" i="4"/>
  <c r="N147" i="4"/>
  <c r="K146" i="4"/>
  <c r="L146" i="4"/>
  <c r="M146" i="4"/>
  <c r="N146" i="4"/>
  <c r="O146" i="4"/>
  <c r="J146" i="4"/>
  <c r="K145" i="4"/>
  <c r="L145" i="4"/>
  <c r="M145" i="4"/>
  <c r="N145" i="4"/>
  <c r="O145" i="4"/>
  <c r="J145" i="4"/>
  <c r="K144" i="4"/>
  <c r="L144" i="4"/>
  <c r="M144" i="4"/>
  <c r="N144" i="4"/>
  <c r="O144" i="4"/>
  <c r="J144" i="4"/>
  <c r="K143" i="4"/>
  <c r="L143" i="4"/>
  <c r="M143" i="4"/>
  <c r="N143" i="4"/>
  <c r="O143" i="4"/>
  <c r="J143" i="4"/>
  <c r="P141" i="4"/>
  <c r="K141" i="4"/>
  <c r="L141" i="4"/>
  <c r="M141" i="4"/>
  <c r="N141" i="4"/>
  <c r="O141" i="4"/>
  <c r="J141" i="4"/>
  <c r="K140" i="4"/>
  <c r="L140" i="4"/>
  <c r="M140" i="4"/>
  <c r="N140" i="4"/>
  <c r="O140" i="4"/>
  <c r="J140" i="4"/>
  <c r="K139" i="4"/>
  <c r="L139" i="4"/>
  <c r="M139" i="4"/>
  <c r="N139" i="4"/>
  <c r="O139" i="4"/>
  <c r="J139" i="4"/>
  <c r="K138" i="4"/>
  <c r="L138" i="4"/>
  <c r="M138" i="4"/>
  <c r="N138" i="4"/>
  <c r="O138" i="4"/>
  <c r="J138" i="4"/>
  <c r="K137" i="4"/>
  <c r="L137" i="4"/>
  <c r="M137" i="4"/>
  <c r="N137" i="4"/>
  <c r="O137" i="4"/>
  <c r="J137" i="4"/>
  <c r="K136" i="4"/>
  <c r="L136" i="4"/>
  <c r="M136" i="4"/>
  <c r="N136" i="4"/>
  <c r="O136" i="4"/>
  <c r="J136" i="4"/>
  <c r="K135" i="4"/>
  <c r="L135" i="4"/>
  <c r="M135" i="4"/>
  <c r="N135" i="4"/>
  <c r="O135" i="4"/>
  <c r="J135" i="4"/>
  <c r="K134" i="4"/>
  <c r="L134" i="4"/>
  <c r="M134" i="4"/>
  <c r="N134" i="4"/>
  <c r="O134" i="4"/>
  <c r="J134" i="4"/>
  <c r="K133" i="4"/>
  <c r="L133" i="4"/>
  <c r="M133" i="4"/>
  <c r="N133" i="4"/>
  <c r="O133" i="4"/>
  <c r="J133" i="4"/>
  <c r="K132" i="4"/>
  <c r="L132" i="4"/>
  <c r="M132" i="4"/>
  <c r="N132" i="4"/>
  <c r="O132" i="4"/>
  <c r="J132" i="4"/>
  <c r="T50" i="4"/>
  <c r="P59" i="4"/>
  <c r="K59" i="4"/>
  <c r="L59" i="4"/>
  <c r="M59" i="4"/>
  <c r="N59" i="4"/>
  <c r="O59" i="4"/>
  <c r="K55" i="4"/>
  <c r="L55" i="4"/>
  <c r="M55" i="4"/>
  <c r="N55" i="4"/>
  <c r="O55" i="4"/>
  <c r="P127" i="4"/>
  <c r="K127" i="4"/>
  <c r="L127" i="4"/>
  <c r="M127" i="4"/>
  <c r="N127" i="4"/>
  <c r="O127" i="4"/>
  <c r="J127" i="4"/>
  <c r="K126" i="4"/>
  <c r="L126" i="4"/>
  <c r="M126" i="4"/>
  <c r="N126" i="4"/>
  <c r="P126" i="4"/>
  <c r="O126" i="4"/>
  <c r="J126" i="4"/>
  <c r="P123" i="4"/>
  <c r="P124" i="4"/>
  <c r="P125" i="4"/>
  <c r="K125" i="4"/>
  <c r="L125" i="4"/>
  <c r="M125" i="4"/>
  <c r="N125" i="4"/>
  <c r="O125" i="4"/>
  <c r="J125" i="4"/>
  <c r="K124" i="4"/>
  <c r="L124" i="4"/>
  <c r="M124" i="4"/>
  <c r="N124" i="4"/>
  <c r="O124" i="4"/>
  <c r="J124" i="4"/>
  <c r="K123" i="4"/>
  <c r="L123" i="4"/>
  <c r="M123" i="4"/>
  <c r="N123" i="4"/>
  <c r="O123" i="4"/>
  <c r="J123" i="4"/>
  <c r="K122" i="4"/>
  <c r="L122" i="4"/>
  <c r="M122" i="4"/>
  <c r="N122" i="4"/>
  <c r="O122" i="4"/>
  <c r="J122" i="4"/>
  <c r="K121" i="4"/>
  <c r="L121" i="4"/>
  <c r="M121" i="4"/>
  <c r="N121" i="4"/>
  <c r="O121" i="4"/>
  <c r="J121" i="4"/>
  <c r="K120" i="4"/>
  <c r="L120" i="4"/>
  <c r="M120" i="4"/>
  <c r="N120" i="4"/>
  <c r="O120" i="4"/>
  <c r="J120" i="4"/>
  <c r="K118" i="4"/>
  <c r="L118" i="4"/>
  <c r="M118" i="4"/>
  <c r="N118" i="4"/>
  <c r="O118" i="4"/>
  <c r="J118" i="4"/>
  <c r="K117" i="4"/>
  <c r="L117" i="4"/>
  <c r="M117" i="4"/>
  <c r="N117" i="4"/>
  <c r="O117" i="4"/>
  <c r="J117" i="4"/>
  <c r="K116" i="4"/>
  <c r="N116" i="4"/>
  <c r="O116" i="4"/>
  <c r="J116" i="4"/>
  <c r="K115" i="4"/>
  <c r="L115" i="4"/>
  <c r="L116" i="4"/>
  <c r="M115" i="4"/>
  <c r="M116" i="4"/>
  <c r="N115" i="4"/>
  <c r="O115" i="4"/>
  <c r="J115" i="4"/>
  <c r="K114" i="4"/>
  <c r="N114" i="4"/>
  <c r="O114" i="4"/>
  <c r="J114" i="4"/>
  <c r="K113" i="4"/>
  <c r="L113" i="4"/>
  <c r="L114" i="4"/>
  <c r="M113" i="4"/>
  <c r="M114" i="4"/>
  <c r="N113" i="4"/>
  <c r="O113" i="4"/>
  <c r="J113" i="4"/>
  <c r="K112" i="4"/>
  <c r="N112" i="4"/>
  <c r="O112" i="4"/>
  <c r="J112" i="4"/>
  <c r="K111" i="4"/>
  <c r="L111" i="4"/>
  <c r="L112" i="4"/>
  <c r="M111" i="4"/>
  <c r="M112" i="4"/>
  <c r="N111" i="4"/>
  <c r="O111" i="4"/>
  <c r="J111" i="4"/>
  <c r="K109" i="4"/>
  <c r="L109" i="4"/>
  <c r="M109" i="4"/>
  <c r="N109" i="4"/>
  <c r="O109" i="4"/>
  <c r="J109" i="4"/>
  <c r="K107" i="4"/>
  <c r="L107" i="4"/>
  <c r="M107" i="4"/>
  <c r="N107" i="4"/>
  <c r="O107" i="4"/>
  <c r="J107" i="4"/>
  <c r="K105" i="4"/>
  <c r="L105" i="4"/>
  <c r="M105" i="4"/>
  <c r="N105" i="4"/>
  <c r="O105" i="4"/>
  <c r="J105" i="4"/>
  <c r="K104" i="4"/>
  <c r="L104" i="4"/>
  <c r="M104" i="4"/>
  <c r="N104" i="4"/>
  <c r="O104" i="4"/>
  <c r="K102" i="4"/>
  <c r="L102" i="4"/>
  <c r="M102" i="4"/>
  <c r="N102" i="4"/>
  <c r="O102" i="4"/>
  <c r="J102" i="4"/>
  <c r="K100" i="4"/>
  <c r="L100" i="4"/>
  <c r="N100" i="4"/>
  <c r="O100" i="4"/>
  <c r="K98" i="4"/>
  <c r="L98" i="4"/>
  <c r="M98" i="4"/>
  <c r="N98" i="4"/>
  <c r="O98" i="4"/>
  <c r="J98" i="4"/>
  <c r="K96" i="4"/>
  <c r="L96" i="4"/>
  <c r="M96" i="4"/>
  <c r="N96" i="4"/>
  <c r="O96" i="4"/>
  <c r="J96" i="4"/>
  <c r="K94" i="4"/>
  <c r="L94" i="4"/>
  <c r="M94" i="4"/>
  <c r="N94" i="4"/>
  <c r="O94" i="4"/>
  <c r="J94" i="4"/>
  <c r="K101" i="4"/>
  <c r="L101" i="4"/>
  <c r="M101" i="4"/>
  <c r="N101" i="4"/>
  <c r="O101" i="4"/>
  <c r="K99" i="4"/>
  <c r="L99" i="4"/>
  <c r="M99" i="4"/>
  <c r="M100" i="4"/>
  <c r="N99" i="4"/>
  <c r="O99" i="4"/>
  <c r="K97" i="4"/>
  <c r="L97" i="4"/>
  <c r="M97" i="4"/>
  <c r="N97" i="4"/>
  <c r="O97" i="4"/>
  <c r="K95" i="4"/>
  <c r="L95" i="4"/>
  <c r="M95" i="4"/>
  <c r="N95" i="4"/>
  <c r="O95" i="4"/>
  <c r="K93" i="4"/>
  <c r="L93" i="4"/>
  <c r="M93" i="4"/>
  <c r="N93" i="4"/>
  <c r="O93" i="4"/>
  <c r="K91" i="4"/>
  <c r="L91" i="4"/>
  <c r="M91" i="4"/>
  <c r="N91" i="4"/>
  <c r="O91" i="4"/>
  <c r="J91" i="4"/>
  <c r="K90" i="4"/>
  <c r="L90" i="4"/>
  <c r="M90" i="4"/>
  <c r="N90" i="4"/>
  <c r="O90" i="4"/>
  <c r="K89" i="4"/>
  <c r="L89" i="4"/>
  <c r="M89" i="4"/>
  <c r="N89" i="4"/>
  <c r="O89" i="4"/>
  <c r="J89" i="4"/>
  <c r="K88" i="4"/>
  <c r="L88" i="4"/>
  <c r="M88" i="4"/>
  <c r="N88" i="4"/>
  <c r="O88" i="4"/>
  <c r="K87" i="4"/>
  <c r="L87" i="4"/>
  <c r="M87" i="4"/>
  <c r="N87" i="4"/>
  <c r="O87" i="4"/>
  <c r="J87" i="4"/>
  <c r="K86" i="4"/>
  <c r="L86" i="4"/>
  <c r="M86" i="4"/>
  <c r="N86" i="4"/>
  <c r="O86" i="4"/>
  <c r="K85" i="4"/>
  <c r="L85" i="4"/>
  <c r="M85" i="4"/>
  <c r="N85" i="4"/>
  <c r="O85" i="4"/>
  <c r="J85" i="4"/>
  <c r="K84" i="4"/>
  <c r="L84" i="4"/>
  <c r="M84" i="4"/>
  <c r="N84" i="4"/>
  <c r="O84" i="4"/>
  <c r="K83" i="4"/>
  <c r="L83" i="4"/>
  <c r="M83" i="4"/>
  <c r="N83" i="4"/>
  <c r="O83" i="4"/>
  <c r="J83" i="4"/>
  <c r="K82" i="4"/>
  <c r="L82" i="4"/>
  <c r="M82" i="4"/>
  <c r="N82" i="4"/>
  <c r="O82" i="4"/>
  <c r="K81" i="4"/>
  <c r="L81" i="4"/>
  <c r="M81" i="4"/>
  <c r="N81" i="4"/>
  <c r="O81" i="4"/>
  <c r="J81" i="4"/>
  <c r="K80" i="4"/>
  <c r="L80" i="4"/>
  <c r="M80" i="4"/>
  <c r="N80" i="4"/>
  <c r="O80" i="4"/>
  <c r="K78" i="4"/>
  <c r="L78" i="4"/>
  <c r="M78" i="4"/>
  <c r="N78" i="4"/>
  <c r="O78" i="4"/>
  <c r="J78" i="4"/>
  <c r="K76" i="4"/>
  <c r="L76" i="4"/>
  <c r="M76" i="4"/>
  <c r="N76" i="4"/>
  <c r="O76" i="4"/>
  <c r="J76" i="4"/>
  <c r="K74" i="4"/>
  <c r="L74" i="4"/>
  <c r="M74" i="4"/>
  <c r="N74" i="4"/>
  <c r="O74" i="4"/>
  <c r="J74" i="4"/>
  <c r="K73" i="4"/>
  <c r="L73" i="4"/>
  <c r="M73" i="4"/>
  <c r="N73" i="4"/>
  <c r="O73" i="4"/>
  <c r="K72" i="4"/>
  <c r="L72" i="4"/>
  <c r="M72" i="4"/>
  <c r="N72" i="4"/>
  <c r="O72" i="4"/>
  <c r="J72" i="4"/>
  <c r="K70" i="4"/>
  <c r="L70" i="4"/>
  <c r="M70" i="4"/>
  <c r="N70" i="4"/>
  <c r="O70" i="4"/>
  <c r="J70" i="4"/>
  <c r="K68" i="4"/>
  <c r="L68" i="4"/>
  <c r="M68" i="4"/>
  <c r="N68" i="4"/>
  <c r="O68" i="4"/>
  <c r="J68" i="4"/>
  <c r="K66" i="4"/>
  <c r="L66" i="4"/>
  <c r="M66" i="4"/>
  <c r="N66" i="4"/>
  <c r="O66" i="4"/>
  <c r="J66" i="4"/>
  <c r="K77" i="4"/>
  <c r="L77" i="4"/>
  <c r="M77" i="4"/>
  <c r="N77" i="4"/>
  <c r="O77" i="4"/>
  <c r="K75" i="4"/>
  <c r="L75" i="4"/>
  <c r="M75" i="4"/>
  <c r="N75" i="4"/>
  <c r="O75" i="4"/>
  <c r="K71" i="4"/>
  <c r="L71" i="4"/>
  <c r="M71" i="4"/>
  <c r="N71" i="4"/>
  <c r="O71" i="4"/>
  <c r="K69" i="4"/>
  <c r="L69" i="4"/>
  <c r="M69" i="4"/>
  <c r="N69" i="4"/>
  <c r="O69" i="4"/>
  <c r="K67" i="4"/>
  <c r="L67" i="4"/>
  <c r="M67" i="4"/>
  <c r="N67" i="4"/>
  <c r="O67" i="4"/>
  <c r="K65" i="4"/>
  <c r="L65" i="4"/>
  <c r="M65" i="4"/>
  <c r="N65" i="4"/>
  <c r="O65" i="4"/>
  <c r="K63" i="4"/>
  <c r="L63" i="4"/>
  <c r="M63" i="4"/>
  <c r="N63" i="4"/>
  <c r="O63" i="4"/>
  <c r="J63" i="4"/>
  <c r="K62" i="4"/>
  <c r="L62" i="4"/>
  <c r="M62" i="4"/>
  <c r="N62" i="4"/>
  <c r="P62" i="4"/>
  <c r="O62" i="4"/>
  <c r="K61" i="4"/>
  <c r="L61" i="4"/>
  <c r="M61" i="4"/>
  <c r="N61" i="4"/>
  <c r="O61" i="4"/>
  <c r="J61" i="4"/>
  <c r="J59" i="4"/>
  <c r="K58" i="4"/>
  <c r="L58" i="4"/>
  <c r="M58" i="4"/>
  <c r="N58" i="4"/>
  <c r="P58" i="4"/>
  <c r="O58" i="4"/>
  <c r="M57" i="4"/>
  <c r="N57" i="4"/>
  <c r="O57" i="4"/>
  <c r="L57" i="4"/>
  <c r="K57" i="4"/>
  <c r="J57" i="4"/>
  <c r="K56" i="4"/>
  <c r="L56" i="4"/>
  <c r="M56" i="4"/>
  <c r="N56" i="4"/>
  <c r="P56" i="4"/>
  <c r="O56" i="4"/>
  <c r="J55" i="4"/>
  <c r="K54" i="4"/>
  <c r="L54" i="4"/>
  <c r="M54" i="4"/>
  <c r="N54" i="4"/>
  <c r="P54" i="4"/>
  <c r="O54" i="4"/>
  <c r="K53" i="4"/>
  <c r="L53" i="4"/>
  <c r="M53" i="4"/>
  <c r="N53" i="4"/>
  <c r="J53" i="4"/>
  <c r="P52" i="4"/>
  <c r="K52" i="4"/>
  <c r="L52" i="4"/>
  <c r="M52" i="4"/>
  <c r="N52" i="4"/>
  <c r="O52" i="4"/>
  <c r="P51" i="4"/>
  <c r="P60" i="4"/>
  <c r="K51" i="4"/>
  <c r="L51" i="4"/>
  <c r="M51" i="4"/>
  <c r="N51" i="4"/>
  <c r="O51" i="4"/>
  <c r="J51" i="4"/>
  <c r="K50" i="4"/>
  <c r="L50" i="4"/>
  <c r="M50" i="4"/>
  <c r="N50" i="4"/>
  <c r="P45" i="4"/>
  <c r="K45" i="4"/>
  <c r="L45" i="4"/>
  <c r="M45" i="4"/>
  <c r="N45" i="4"/>
  <c r="O45" i="4"/>
  <c r="J45" i="4"/>
  <c r="K43" i="4"/>
  <c r="J43" i="4"/>
  <c r="K41" i="4"/>
  <c r="J41" i="4"/>
  <c r="K39" i="4"/>
  <c r="L39" i="4"/>
  <c r="M39" i="4"/>
  <c r="N39" i="4"/>
  <c r="O39" i="4"/>
  <c r="J39" i="4"/>
  <c r="J38" i="4"/>
  <c r="P35" i="4"/>
  <c r="P36" i="4"/>
  <c r="K34" i="4"/>
  <c r="J34" i="4"/>
  <c r="K36" i="4"/>
  <c r="L36" i="4"/>
  <c r="M36" i="4"/>
  <c r="N36" i="4"/>
  <c r="O36" i="4"/>
  <c r="J36" i="4"/>
  <c r="K35" i="4"/>
  <c r="L35" i="4"/>
  <c r="M35" i="4"/>
  <c r="N35" i="4"/>
  <c r="O35" i="4"/>
  <c r="P32" i="4"/>
  <c r="K32" i="4"/>
  <c r="L32" i="4"/>
  <c r="M32" i="4"/>
  <c r="N32" i="4"/>
  <c r="O32" i="4"/>
  <c r="J32" i="4"/>
  <c r="K31" i="4"/>
  <c r="L31" i="4"/>
  <c r="M31" i="4"/>
  <c r="N31" i="4"/>
  <c r="O31" i="4"/>
  <c r="K30" i="4"/>
  <c r="L30" i="4"/>
  <c r="M30" i="4"/>
  <c r="N30" i="4"/>
  <c r="O30" i="4"/>
  <c r="J30" i="4"/>
  <c r="J29" i="4"/>
  <c r="K28" i="4"/>
  <c r="L28" i="4"/>
  <c r="M28" i="4"/>
  <c r="N28" i="4"/>
  <c r="O28" i="4"/>
  <c r="J28" i="4"/>
  <c r="P27" i="4"/>
  <c r="K27" i="4"/>
  <c r="L27" i="4"/>
  <c r="M27" i="4"/>
  <c r="N27" i="4"/>
  <c r="O27" i="4"/>
  <c r="J27" i="4"/>
  <c r="K25" i="4"/>
  <c r="J25" i="4"/>
  <c r="K23" i="4"/>
  <c r="J23" i="4"/>
  <c r="K21" i="4"/>
  <c r="L21" i="4"/>
  <c r="M21" i="4"/>
  <c r="N21" i="4"/>
  <c r="O21" i="4"/>
  <c r="J21" i="4"/>
  <c r="J19" i="4"/>
  <c r="K19" i="4"/>
  <c r="U69" i="6"/>
  <c r="U4" i="6"/>
  <c r="P26" i="5"/>
  <c r="P30" i="5"/>
  <c r="P112" i="4"/>
  <c r="P117" i="4"/>
  <c r="P115" i="4"/>
  <c r="P113" i="4"/>
  <c r="P53" i="4"/>
  <c r="O201" i="4"/>
  <c r="J173" i="4"/>
  <c r="P162" i="4"/>
  <c r="O147" i="4"/>
  <c r="P138" i="4"/>
  <c r="P136" i="4"/>
  <c r="P134" i="4"/>
  <c r="O108" i="4"/>
  <c r="N108" i="4"/>
  <c r="M108" i="4"/>
  <c r="L108" i="4"/>
  <c r="K108" i="4"/>
  <c r="J108" i="4"/>
  <c r="O106" i="4"/>
  <c r="N106" i="4"/>
  <c r="M106" i="4"/>
  <c r="L106" i="4"/>
  <c r="K106" i="4"/>
  <c r="J106" i="4"/>
  <c r="J104" i="4"/>
  <c r="J101" i="4"/>
  <c r="J99" i="4"/>
  <c r="J100" i="4"/>
  <c r="J97" i="4"/>
  <c r="J95" i="4"/>
  <c r="P93" i="4"/>
  <c r="J93" i="4"/>
  <c r="J90" i="4"/>
  <c r="J88" i="4"/>
  <c r="J86" i="4"/>
  <c r="J84" i="4"/>
  <c r="J82" i="4"/>
  <c r="J80" i="4"/>
  <c r="J77" i="4"/>
  <c r="J75" i="4"/>
  <c r="J73" i="4"/>
  <c r="J71" i="4"/>
  <c r="J69" i="4"/>
  <c r="J67" i="4"/>
  <c r="J65" i="4"/>
  <c r="J62" i="4"/>
  <c r="O60" i="4"/>
  <c r="N60" i="4"/>
  <c r="M60" i="4"/>
  <c r="L60" i="4"/>
  <c r="K60" i="4"/>
  <c r="J60" i="4"/>
  <c r="J58" i="4"/>
  <c r="J56" i="4"/>
  <c r="J54" i="4"/>
  <c r="O53" i="4"/>
  <c r="J52" i="4"/>
  <c r="O50" i="4"/>
  <c r="J50" i="4"/>
  <c r="O44" i="4"/>
  <c r="N44" i="4"/>
  <c r="M44" i="4"/>
  <c r="L44" i="4"/>
  <c r="K44" i="4"/>
  <c r="J44" i="4"/>
  <c r="O43" i="4"/>
  <c r="M43" i="4"/>
  <c r="O42" i="4"/>
  <c r="N42" i="4"/>
  <c r="N43" i="4"/>
  <c r="M42" i="4"/>
  <c r="L42" i="4"/>
  <c r="L43" i="4"/>
  <c r="K42" i="4"/>
  <c r="J42" i="4"/>
  <c r="O41" i="4"/>
  <c r="M41" i="4"/>
  <c r="O40" i="4"/>
  <c r="N40" i="4"/>
  <c r="N41" i="4"/>
  <c r="M40" i="4"/>
  <c r="L40" i="4"/>
  <c r="L41" i="4"/>
  <c r="K40" i="4"/>
  <c r="J40" i="4"/>
  <c r="O38" i="4"/>
  <c r="N38" i="4"/>
  <c r="M38" i="4"/>
  <c r="L38" i="4"/>
  <c r="K38" i="4"/>
  <c r="J35" i="4"/>
  <c r="O33" i="4"/>
  <c r="O34" i="4"/>
  <c r="N33" i="4"/>
  <c r="M33" i="4"/>
  <c r="L33" i="4"/>
  <c r="K33" i="4"/>
  <c r="J33" i="4"/>
  <c r="J31" i="4"/>
  <c r="O29" i="4"/>
  <c r="N29" i="4"/>
  <c r="M29" i="4"/>
  <c r="L29" i="4"/>
  <c r="K29" i="4"/>
  <c r="M34" i="4"/>
  <c r="O24" i="4"/>
  <c r="O25" i="4"/>
  <c r="N24" i="4"/>
  <c r="N25" i="4"/>
  <c r="M24" i="4"/>
  <c r="L24" i="4"/>
  <c r="K24" i="4"/>
  <c r="J24" i="4"/>
  <c r="N23" i="4"/>
  <c r="O22" i="4"/>
  <c r="O23" i="4"/>
  <c r="N22" i="4"/>
  <c r="M22" i="4"/>
  <c r="M23" i="4"/>
  <c r="L22" i="4"/>
  <c r="P22" i="4"/>
  <c r="K22" i="4"/>
  <c r="J22" i="4"/>
  <c r="O20" i="4"/>
  <c r="N20" i="4"/>
  <c r="M20" i="4"/>
  <c r="L20" i="4"/>
  <c r="K20" i="4"/>
  <c r="J20" i="4"/>
  <c r="N19" i="4"/>
  <c r="O18" i="4"/>
  <c r="O19" i="4"/>
  <c r="N18" i="4"/>
  <c r="M18" i="4"/>
  <c r="M19" i="4"/>
  <c r="L18" i="4"/>
  <c r="L19" i="4"/>
  <c r="L25" i="4"/>
  <c r="K18" i="4"/>
  <c r="J18" i="4"/>
  <c r="K13" i="4"/>
  <c r="J13" i="4"/>
  <c r="K12" i="4"/>
  <c r="L12" i="4"/>
  <c r="M12" i="4"/>
  <c r="N12" i="4"/>
  <c r="J12" i="4"/>
  <c r="K11" i="4"/>
  <c r="L11" i="4"/>
  <c r="M11" i="4"/>
  <c r="N11" i="4"/>
  <c r="J11" i="4"/>
  <c r="K10" i="4"/>
  <c r="L10" i="4"/>
  <c r="M10" i="4"/>
  <c r="N10" i="4"/>
  <c r="O10" i="4"/>
  <c r="J10" i="4"/>
  <c r="K9" i="4"/>
  <c r="L9" i="4"/>
  <c r="M9" i="4"/>
  <c r="N9" i="4"/>
  <c r="J9" i="4"/>
  <c r="K8" i="4"/>
  <c r="L8" i="4"/>
  <c r="M8" i="4"/>
  <c r="N8" i="4"/>
  <c r="J8" i="4"/>
  <c r="K7" i="4"/>
  <c r="L7" i="4"/>
  <c r="M7" i="4"/>
  <c r="N7" i="4"/>
  <c r="J7" i="4"/>
  <c r="K6" i="4"/>
  <c r="L6" i="4"/>
  <c r="J6" i="4"/>
  <c r="O8" i="4"/>
  <c r="O9" i="4"/>
  <c r="O11" i="4"/>
  <c r="O12" i="4"/>
  <c r="O13" i="4"/>
  <c r="P6" i="4"/>
  <c r="O6" i="4"/>
  <c r="O7" i="4"/>
  <c r="N6" i="4"/>
  <c r="M6" i="4"/>
  <c r="P163" i="4"/>
  <c r="P153" i="4"/>
  <c r="P118" i="4"/>
  <c r="P108" i="4"/>
  <c r="P101" i="4"/>
  <c r="P116" i="4"/>
  <c r="P97" i="4"/>
  <c r="P88" i="4"/>
  <c r="P70" i="4"/>
  <c r="P50" i="4"/>
  <c r="P41" i="4"/>
  <c r="P43" i="4"/>
  <c r="P29" i="4"/>
  <c r="P28" i="4"/>
  <c r="P18" i="4"/>
  <c r="P158" i="4"/>
  <c r="P160" i="4"/>
  <c r="P152" i="4"/>
  <c r="P145" i="4"/>
  <c r="P150" i="4"/>
  <c r="P143" i="4"/>
  <c r="P147" i="4"/>
  <c r="P135" i="4"/>
  <c r="P137" i="4"/>
  <c r="P139" i="4"/>
  <c r="P140" i="4"/>
  <c r="P133" i="4"/>
  <c r="P122" i="4"/>
  <c r="P120" i="4"/>
  <c r="P132" i="4"/>
  <c r="P107" i="4"/>
  <c r="P104" i="4"/>
  <c r="P106" i="4"/>
  <c r="P111" i="4"/>
  <c r="P95" i="4"/>
  <c r="P99" i="4"/>
  <c r="P80" i="4"/>
  <c r="P82" i="4"/>
  <c r="P86" i="4"/>
  <c r="P90" i="4"/>
  <c r="P84" i="4"/>
  <c r="P65" i="4"/>
  <c r="P73" i="4"/>
  <c r="P67" i="4"/>
  <c r="P71" i="4"/>
  <c r="P75" i="4"/>
  <c r="P69" i="4"/>
  <c r="P77" i="4"/>
  <c r="P42" i="4"/>
  <c r="P38" i="4"/>
  <c r="P40" i="4"/>
  <c r="P44" i="4"/>
  <c r="N34" i="4"/>
  <c r="L34" i="4"/>
  <c r="P34" i="4"/>
  <c r="P33" i="4"/>
  <c r="P31" i="4"/>
  <c r="P19" i="4"/>
  <c r="M25" i="4"/>
  <c r="P25" i="4"/>
  <c r="P21" i="4"/>
  <c r="P20" i="4"/>
  <c r="P24" i="4"/>
  <c r="L23" i="4"/>
  <c r="P23" i="4"/>
  <c r="P9" i="4"/>
  <c r="T4" i="4"/>
  <c r="N13" i="4"/>
  <c r="P7" i="4"/>
  <c r="P13" i="4"/>
  <c r="M13" i="4"/>
  <c r="L13" i="4"/>
  <c r="P11" i="4"/>
  <c r="P10" i="4"/>
  <c r="P8" i="4"/>
  <c r="P12" i="4"/>
  <c r="C72" i="3"/>
  <c r="V26" i="3"/>
  <c r="V17" i="3"/>
  <c r="M63" i="3"/>
  <c r="N63" i="3"/>
  <c r="O63" i="3"/>
  <c r="P63" i="3"/>
  <c r="Q63" i="3"/>
  <c r="L63" i="3"/>
  <c r="M61" i="3"/>
  <c r="N61" i="3"/>
  <c r="O61" i="3"/>
  <c r="P61" i="3"/>
  <c r="Q61" i="3"/>
  <c r="L61" i="3"/>
  <c r="M59" i="3"/>
  <c r="N59" i="3"/>
  <c r="O59" i="3"/>
  <c r="P59" i="3"/>
  <c r="Q59" i="3"/>
  <c r="L59" i="3"/>
  <c r="M56" i="3"/>
  <c r="N56" i="3"/>
  <c r="O56" i="3"/>
  <c r="P56" i="3"/>
  <c r="Q56" i="3"/>
  <c r="L56" i="3"/>
  <c r="M54" i="3"/>
  <c r="N54" i="3"/>
  <c r="O54" i="3"/>
  <c r="P54" i="3"/>
  <c r="Q54" i="3"/>
  <c r="L54" i="3"/>
  <c r="M52" i="3"/>
  <c r="N52" i="3"/>
  <c r="O52" i="3"/>
  <c r="P52" i="3"/>
  <c r="Q52" i="3"/>
  <c r="L52" i="3"/>
  <c r="M50" i="3"/>
  <c r="N50" i="3"/>
  <c r="O50" i="3"/>
  <c r="P50" i="3"/>
  <c r="Q50" i="3"/>
  <c r="L50" i="3"/>
  <c r="M48" i="3"/>
  <c r="N48" i="3"/>
  <c r="O48" i="3"/>
  <c r="P48" i="3"/>
  <c r="Q48" i="3"/>
  <c r="L48" i="3"/>
  <c r="Q62" i="3"/>
  <c r="P62" i="3"/>
  <c r="O62" i="3"/>
  <c r="N62" i="3"/>
  <c r="M62" i="3"/>
  <c r="L62" i="3"/>
  <c r="Q60" i="3"/>
  <c r="P60" i="3"/>
  <c r="O60" i="3"/>
  <c r="N60" i="3"/>
  <c r="M60" i="3"/>
  <c r="L60" i="3"/>
  <c r="Q58" i="3"/>
  <c r="P58" i="3"/>
  <c r="O58" i="3"/>
  <c r="N58" i="3"/>
  <c r="M58" i="3"/>
  <c r="L58" i="3"/>
  <c r="Q55" i="3"/>
  <c r="P55" i="3"/>
  <c r="O55" i="3"/>
  <c r="N55" i="3"/>
  <c r="M55" i="3"/>
  <c r="L55" i="3"/>
  <c r="Q53" i="3"/>
  <c r="P53" i="3"/>
  <c r="O53" i="3"/>
  <c r="N53" i="3"/>
  <c r="M53" i="3"/>
  <c r="L53" i="3"/>
  <c r="Q51" i="3"/>
  <c r="P51" i="3"/>
  <c r="O51" i="3"/>
  <c r="N51" i="3"/>
  <c r="M51" i="3"/>
  <c r="L51" i="3"/>
  <c r="Q49" i="3"/>
  <c r="P49" i="3"/>
  <c r="O49" i="3"/>
  <c r="N49" i="3"/>
  <c r="M49" i="3"/>
  <c r="L49" i="3"/>
  <c r="O41" i="3"/>
  <c r="Q40" i="3"/>
  <c r="Q41" i="3"/>
  <c r="P40" i="3"/>
  <c r="P41" i="3"/>
  <c r="O40" i="3"/>
  <c r="N40" i="3"/>
  <c r="N41" i="3"/>
  <c r="M40" i="3"/>
  <c r="M41" i="3"/>
  <c r="L40" i="3"/>
  <c r="L41" i="3"/>
  <c r="M39" i="3"/>
  <c r="Q38" i="3"/>
  <c r="Q39" i="3"/>
  <c r="P38" i="3"/>
  <c r="P39" i="3"/>
  <c r="O38" i="3"/>
  <c r="O39" i="3"/>
  <c r="N38" i="3"/>
  <c r="N39" i="3"/>
  <c r="M38" i="3"/>
  <c r="L38" i="3"/>
  <c r="O31" i="3"/>
  <c r="Q30" i="3"/>
  <c r="Q31" i="3"/>
  <c r="P30" i="3"/>
  <c r="P31" i="3"/>
  <c r="O30" i="3"/>
  <c r="N30" i="3"/>
  <c r="N31" i="3"/>
  <c r="M30" i="3"/>
  <c r="M31" i="3"/>
  <c r="L30" i="3"/>
  <c r="L31" i="3"/>
  <c r="Q28" i="3"/>
  <c r="Q29" i="3"/>
  <c r="P28" i="3"/>
  <c r="P29" i="3"/>
  <c r="O28" i="3"/>
  <c r="O29" i="3"/>
  <c r="N28" i="3"/>
  <c r="N29" i="3"/>
  <c r="M28" i="3"/>
  <c r="M29" i="3"/>
  <c r="L28" i="3"/>
  <c r="L29" i="3"/>
  <c r="Q22" i="3"/>
  <c r="Q23" i="3"/>
  <c r="P22" i="3"/>
  <c r="P23" i="3"/>
  <c r="O22" i="3"/>
  <c r="O23" i="3"/>
  <c r="N22" i="3"/>
  <c r="N23" i="3"/>
  <c r="M22" i="3"/>
  <c r="M23" i="3"/>
  <c r="L22" i="3"/>
  <c r="L23" i="3"/>
  <c r="Q21" i="3"/>
  <c r="Q20" i="3"/>
  <c r="P20" i="3"/>
  <c r="P21" i="3"/>
  <c r="O20" i="3"/>
  <c r="O21" i="3"/>
  <c r="N20" i="3"/>
  <c r="N21" i="3"/>
  <c r="M20" i="3"/>
  <c r="M21" i="3"/>
  <c r="L20" i="3"/>
  <c r="L21" i="3"/>
  <c r="Q18" i="3"/>
  <c r="Q19" i="3"/>
  <c r="P18" i="3"/>
  <c r="P19" i="3"/>
  <c r="O18" i="3"/>
  <c r="O19" i="3"/>
  <c r="N18" i="3"/>
  <c r="N19" i="3"/>
  <c r="M18" i="3"/>
  <c r="M19" i="3"/>
  <c r="L18" i="3"/>
  <c r="L19" i="3"/>
  <c r="Q12" i="3"/>
  <c r="Q13" i="3"/>
  <c r="P12" i="3"/>
  <c r="P13" i="3"/>
  <c r="O12" i="3"/>
  <c r="O13" i="3"/>
  <c r="N12" i="3"/>
  <c r="N13" i="3"/>
  <c r="M12" i="3"/>
  <c r="M13" i="3"/>
  <c r="L12" i="3"/>
  <c r="L13" i="3"/>
  <c r="Q10" i="3"/>
  <c r="Q11" i="3"/>
  <c r="P10" i="3"/>
  <c r="P11" i="3"/>
  <c r="O10" i="3"/>
  <c r="O11" i="3"/>
  <c r="N10" i="3"/>
  <c r="N11" i="3"/>
  <c r="M10" i="3"/>
  <c r="M11" i="3"/>
  <c r="L10" i="3"/>
  <c r="L11" i="3"/>
  <c r="M9" i="3"/>
  <c r="Q8" i="3"/>
  <c r="Q9" i="3"/>
  <c r="P8" i="3"/>
  <c r="P9" i="3"/>
  <c r="O8" i="3"/>
  <c r="O9" i="3"/>
  <c r="N8" i="3"/>
  <c r="N9" i="3"/>
  <c r="M8" i="3"/>
  <c r="L8" i="3"/>
  <c r="L9" i="3"/>
  <c r="Q6" i="3"/>
  <c r="Q7" i="3"/>
  <c r="P6" i="3"/>
  <c r="P7" i="3"/>
  <c r="O6" i="3"/>
  <c r="O7" i="3"/>
  <c r="N6" i="3"/>
  <c r="N7" i="3"/>
  <c r="M6" i="3"/>
  <c r="M7" i="3"/>
  <c r="L6" i="3"/>
  <c r="L7" i="3"/>
  <c r="Q4" i="3"/>
  <c r="Q5" i="3"/>
  <c r="P4" i="3"/>
  <c r="P5" i="3"/>
  <c r="O4" i="3"/>
  <c r="O5" i="3"/>
  <c r="N4" i="3"/>
  <c r="N5" i="3"/>
  <c r="M4" i="3"/>
  <c r="M5" i="3"/>
  <c r="L4" i="3"/>
  <c r="L5" i="3"/>
  <c r="B64" i="2"/>
  <c r="L56" i="2"/>
  <c r="M56" i="2"/>
  <c r="N56" i="2"/>
  <c r="O56" i="2"/>
  <c r="P56" i="2"/>
  <c r="K56" i="2"/>
  <c r="K40" i="2"/>
  <c r="K37" i="2"/>
  <c r="M35" i="2"/>
  <c r="O35" i="2"/>
  <c r="K35" i="2"/>
  <c r="M33" i="2"/>
  <c r="P51" i="2"/>
  <c r="P52" i="2"/>
  <c r="O51" i="2"/>
  <c r="O52" i="2"/>
  <c r="N51" i="2"/>
  <c r="N52" i="2"/>
  <c r="M51" i="2"/>
  <c r="M52" i="2"/>
  <c r="L51" i="2"/>
  <c r="L52" i="2"/>
  <c r="K51" i="2"/>
  <c r="K52" i="2"/>
  <c r="P49" i="2"/>
  <c r="P50" i="2"/>
  <c r="O49" i="2"/>
  <c r="O50" i="2"/>
  <c r="N49" i="2"/>
  <c r="N50" i="2"/>
  <c r="M49" i="2"/>
  <c r="M50" i="2"/>
  <c r="L49" i="2"/>
  <c r="L50" i="2"/>
  <c r="K49" i="2"/>
  <c r="K50" i="2"/>
  <c r="P47" i="2"/>
  <c r="P48" i="2"/>
  <c r="O47" i="2"/>
  <c r="O48" i="2"/>
  <c r="N47" i="2"/>
  <c r="N48" i="2"/>
  <c r="M47" i="2"/>
  <c r="M48" i="2"/>
  <c r="L47" i="2"/>
  <c r="L48" i="2"/>
  <c r="K47" i="2"/>
  <c r="K48" i="2"/>
  <c r="P45" i="2"/>
  <c r="P46" i="2"/>
  <c r="O45" i="2"/>
  <c r="O46" i="2"/>
  <c r="N45" i="2"/>
  <c r="N46" i="2"/>
  <c r="M45" i="2"/>
  <c r="M46" i="2"/>
  <c r="L45" i="2"/>
  <c r="L46" i="2"/>
  <c r="K45" i="2"/>
  <c r="K46" i="2"/>
  <c r="P43" i="2"/>
  <c r="P44" i="2"/>
  <c r="O43" i="2"/>
  <c r="O44" i="2"/>
  <c r="N43" i="2"/>
  <c r="N44" i="2"/>
  <c r="M43" i="2"/>
  <c r="M44" i="2"/>
  <c r="L43" i="2"/>
  <c r="L44" i="2"/>
  <c r="K43" i="2"/>
  <c r="K44" i="2"/>
  <c r="P41" i="2"/>
  <c r="P42" i="2"/>
  <c r="O41" i="2"/>
  <c r="O42" i="2"/>
  <c r="N41" i="2"/>
  <c r="N42" i="2"/>
  <c r="M41" i="2"/>
  <c r="M42" i="2"/>
  <c r="L41" i="2"/>
  <c r="L42" i="2"/>
  <c r="K41" i="2"/>
  <c r="K42" i="2"/>
  <c r="P54" i="2"/>
  <c r="P57" i="2"/>
  <c r="O54" i="2"/>
  <c r="O55" i="2"/>
  <c r="N54" i="2"/>
  <c r="N57" i="2"/>
  <c r="M54" i="2"/>
  <c r="L54" i="2"/>
  <c r="L57" i="2"/>
  <c r="K54" i="2"/>
  <c r="P39" i="2"/>
  <c r="P40" i="2"/>
  <c r="O39" i="2"/>
  <c r="O40" i="2"/>
  <c r="N39" i="2"/>
  <c r="N40" i="2"/>
  <c r="M39" i="2"/>
  <c r="M40" i="2"/>
  <c r="L39" i="2"/>
  <c r="L40" i="2"/>
  <c r="K39" i="2"/>
  <c r="P36" i="2"/>
  <c r="P37" i="2"/>
  <c r="O36" i="2"/>
  <c r="O37" i="2"/>
  <c r="N36" i="2"/>
  <c r="N37" i="2"/>
  <c r="M36" i="2"/>
  <c r="M37" i="2"/>
  <c r="L36" i="2"/>
  <c r="L37" i="2"/>
  <c r="K36" i="2"/>
  <c r="P34" i="2"/>
  <c r="P35" i="2"/>
  <c r="O34" i="2"/>
  <c r="N34" i="2"/>
  <c r="N35" i="2"/>
  <c r="M34" i="2"/>
  <c r="L34" i="2"/>
  <c r="L35" i="2"/>
  <c r="K34" i="2"/>
  <c r="P32" i="2"/>
  <c r="P33" i="2"/>
  <c r="O32" i="2"/>
  <c r="O33" i="2"/>
  <c r="N32" i="2"/>
  <c r="N33" i="2"/>
  <c r="M32" i="2"/>
  <c r="L32" i="2"/>
  <c r="L33" i="2"/>
  <c r="K32" i="2"/>
  <c r="K33" i="2"/>
  <c r="P30" i="2"/>
  <c r="P31" i="2"/>
  <c r="O30" i="2"/>
  <c r="O31" i="2"/>
  <c r="N30" i="2"/>
  <c r="N31" i="2"/>
  <c r="M30" i="2"/>
  <c r="M31" i="2"/>
  <c r="L30" i="2"/>
  <c r="L31" i="2"/>
  <c r="K30" i="2"/>
  <c r="K31" i="2"/>
  <c r="L21" i="2"/>
  <c r="M21" i="2"/>
  <c r="N21" i="2"/>
  <c r="O21" i="2"/>
  <c r="P21" i="2"/>
  <c r="P22" i="2"/>
  <c r="K21" i="2"/>
  <c r="K22" i="2"/>
  <c r="L23" i="2"/>
  <c r="L24" i="2"/>
  <c r="M23" i="2"/>
  <c r="M24" i="2"/>
  <c r="N23" i="2"/>
  <c r="N24" i="2"/>
  <c r="O23" i="2"/>
  <c r="O24" i="2"/>
  <c r="P23" i="2"/>
  <c r="P24" i="2"/>
  <c r="K23" i="2"/>
  <c r="K24" i="2"/>
  <c r="L22" i="2"/>
  <c r="M22" i="2"/>
  <c r="N22" i="2"/>
  <c r="L19" i="2"/>
  <c r="L20" i="2"/>
  <c r="M19" i="2"/>
  <c r="M20" i="2"/>
  <c r="N19" i="2"/>
  <c r="N20" i="2"/>
  <c r="O19" i="2"/>
  <c r="O20" i="2"/>
  <c r="P19" i="2"/>
  <c r="P20" i="2"/>
  <c r="K19" i="2"/>
  <c r="K20" i="2"/>
  <c r="L17" i="2"/>
  <c r="L18" i="2"/>
  <c r="M17" i="2"/>
  <c r="M18" i="2"/>
  <c r="N17" i="2"/>
  <c r="N18" i="2"/>
  <c r="O17" i="2"/>
  <c r="O18" i="2"/>
  <c r="P17" i="2"/>
  <c r="P18" i="2"/>
  <c r="K17" i="2"/>
  <c r="K18" i="2"/>
  <c r="L15" i="2"/>
  <c r="L16" i="2"/>
  <c r="M15" i="2"/>
  <c r="M16" i="2"/>
  <c r="N15" i="2"/>
  <c r="N16" i="2"/>
  <c r="O15" i="2"/>
  <c r="O16" i="2"/>
  <c r="P15" i="2"/>
  <c r="P16" i="2"/>
  <c r="K15" i="2"/>
  <c r="K16" i="2"/>
  <c r="L13" i="2"/>
  <c r="L14" i="2"/>
  <c r="M13" i="2"/>
  <c r="M14" i="2"/>
  <c r="N13" i="2"/>
  <c r="N14" i="2"/>
  <c r="O13" i="2"/>
  <c r="O14" i="2"/>
  <c r="P13" i="2"/>
  <c r="P14" i="2"/>
  <c r="K13" i="2"/>
  <c r="K14" i="2"/>
  <c r="L7" i="2"/>
  <c r="L8" i="2"/>
  <c r="M7" i="2"/>
  <c r="M8" i="2"/>
  <c r="N7" i="2"/>
  <c r="N8" i="2"/>
  <c r="O7" i="2"/>
  <c r="O8" i="2"/>
  <c r="P7" i="2"/>
  <c r="P8" i="2"/>
  <c r="K7" i="2"/>
  <c r="K8" i="2"/>
  <c r="K57" i="2"/>
  <c r="M57" i="2"/>
  <c r="K55" i="2"/>
  <c r="M55" i="2"/>
  <c r="P55" i="2"/>
  <c r="N55" i="2"/>
  <c r="L55" i="2"/>
  <c r="P151" i="4"/>
  <c r="P144" i="4"/>
  <c r="P161" i="4"/>
  <c r="P148" i="4"/>
  <c r="P159" i="4"/>
  <c r="P146" i="4"/>
  <c r="P114" i="4"/>
  <c r="P109" i="4"/>
  <c r="P121" i="4"/>
  <c r="P105" i="4"/>
  <c r="P98" i="4"/>
  <c r="P96" i="4"/>
  <c r="P100" i="4"/>
  <c r="P81" i="4"/>
  <c r="P83" i="4"/>
  <c r="P66" i="4"/>
  <c r="P76" i="4"/>
  <c r="P85" i="4"/>
  <c r="P87" i="4"/>
  <c r="P91" i="4"/>
  <c r="P74" i="4"/>
  <c r="P68" i="4"/>
  <c r="P78" i="4"/>
  <c r="P72" i="4"/>
  <c r="P55" i="4"/>
  <c r="P39" i="4"/>
  <c r="P57" i="4"/>
  <c r="P30" i="4"/>
  <c r="T18" i="4"/>
  <c r="P102" i="4"/>
  <c r="P94" i="4"/>
  <c r="R61" i="3"/>
  <c r="R41" i="3"/>
  <c r="R38" i="3"/>
  <c r="L39" i="3"/>
  <c r="R39" i="3"/>
  <c r="R63" i="3"/>
  <c r="R60" i="3"/>
  <c r="R58" i="3"/>
  <c r="R62" i="3"/>
  <c r="R55" i="3"/>
  <c r="R51" i="3"/>
  <c r="R53" i="3"/>
  <c r="R49" i="3"/>
  <c r="R40" i="3"/>
  <c r="R29" i="3"/>
  <c r="R31" i="3"/>
  <c r="R28" i="3"/>
  <c r="R30" i="3"/>
  <c r="R5" i="3"/>
  <c r="V3" i="3"/>
  <c r="R13" i="3"/>
  <c r="R19" i="3"/>
  <c r="R12" i="3"/>
  <c r="R7" i="3"/>
  <c r="R11" i="3"/>
  <c r="R23" i="3"/>
  <c r="R21" i="3"/>
  <c r="R18" i="3"/>
  <c r="R20" i="3"/>
  <c r="R22" i="3"/>
  <c r="R9" i="3"/>
  <c r="R4" i="3"/>
  <c r="R6" i="3"/>
  <c r="R10" i="3"/>
  <c r="R8" i="3"/>
  <c r="O57" i="2"/>
  <c r="Q52" i="2"/>
  <c r="Q51" i="2"/>
  <c r="Q50" i="2"/>
  <c r="Q47" i="2"/>
  <c r="Q46" i="2"/>
  <c r="Q43" i="2"/>
  <c r="Q42" i="2"/>
  <c r="Q48" i="2"/>
  <c r="Q49" i="2"/>
  <c r="Q44" i="2"/>
  <c r="Q41" i="2"/>
  <c r="Q45" i="2"/>
  <c r="Q21" i="2"/>
  <c r="Q30" i="2"/>
  <c r="Q34" i="2"/>
  <c r="Q37" i="2"/>
  <c r="Q31" i="2"/>
  <c r="Q40" i="2"/>
  <c r="Q56" i="2"/>
  <c r="Q33" i="2"/>
  <c r="Q35" i="2"/>
  <c r="Q57" i="2"/>
  <c r="Q32" i="2"/>
  <c r="Q36" i="2"/>
  <c r="Q39" i="2"/>
  <c r="Q54" i="2"/>
  <c r="Q23" i="2"/>
  <c r="Q24" i="2"/>
  <c r="Q16" i="2"/>
  <c r="Q18" i="2"/>
  <c r="Q8" i="2"/>
  <c r="Q20" i="2"/>
  <c r="Q14" i="2"/>
  <c r="Q7" i="2"/>
  <c r="Q13" i="2"/>
  <c r="Q17" i="2"/>
  <c r="Q19" i="2"/>
  <c r="Q15" i="2"/>
  <c r="O22" i="2"/>
  <c r="Q22" i="2"/>
  <c r="Q55" i="2"/>
  <c r="U29" i="2"/>
  <c r="P89" i="4"/>
  <c r="P61" i="4"/>
  <c r="R59" i="3"/>
  <c r="P63" i="4"/>
  <c r="R48" i="3"/>
  <c r="V38" i="3"/>
  <c r="R50" i="3"/>
  <c r="R56" i="3"/>
  <c r="R54" i="3"/>
  <c r="R52" i="3"/>
</calcChain>
</file>

<file path=xl/sharedStrings.xml><?xml version="1.0" encoding="utf-8"?>
<sst xmlns="http://schemas.openxmlformats.org/spreadsheetml/2006/main" count="734" uniqueCount="299">
  <si>
    <t>AFIRMACIONES</t>
  </si>
  <si>
    <t>Están identificados los procesos que le permiten a la entidad cumplir su misión (estratégicos, apoyo, misionales, de evaluación</t>
  </si>
  <si>
    <t>Se han determinado la secuencia e interrelación de esos procesos</t>
  </si>
  <si>
    <t>Los métodos y criterios requeridos para asegurar la operación eficaz y eficiente y el control de los procesos ya están definidos</t>
  </si>
  <si>
    <t>Hay disponibilidad de información y recursos para apoyar la operación y el seguimiento de estos procesos</t>
  </si>
  <si>
    <t>Se realiza seguimiento y medición a los procesos</t>
  </si>
  <si>
    <t>Se implementan las acciones necesarias para alcanzar lo planificado y la mejora continua a estos procesos</t>
  </si>
  <si>
    <t>Se han identificado y diseñado los puntos de control frente a los riesgos más significativos</t>
  </si>
  <si>
    <t>Se efectúa control sobre los procesos contratados externamente.</t>
  </si>
  <si>
    <t>En el control sobre los procesos contratados a terceros se da cumplimiento a las disposiciones legales vigentes</t>
  </si>
  <si>
    <t>La política y los objetivos de calidad están documentados</t>
  </si>
  <si>
    <t>Existe un Manual de Calidad</t>
  </si>
  <si>
    <t>Se han elaborado los procedimientos documentados exigidos por esta norma (Control de documentos, control de registros, control del producto no conforme, acciones correctivas, acciones preventivas, auditorías internas de calidad)</t>
  </si>
  <si>
    <t>Se han elaborado otros documentos (manuales, procedimientos, instructivos, guías, protocolos) que le permitan a la entidad asegurarse de la eficaz planificación, operación y control de sus procesos.</t>
  </si>
  <si>
    <t>Existe un procedimiento documentado que incluya la revisión, actualización y reaprobación de los documentos</t>
  </si>
  <si>
    <t>Existe un procedimiento documentado que incluya la identificación de los cambios y la revisión vigente</t>
  </si>
  <si>
    <t>Existe un procedimiento documentado que incluya la disponibilidad en los puntos de uso de las versiones pertinentes de la documentación aplicable</t>
  </si>
  <si>
    <t>Existe un procedimiento documentado que incluya los mecanismos para asegurar la legibilidad y la fácil identificación de los documentos</t>
  </si>
  <si>
    <t>Existe un procedimiento documentado que incluya mecanismos para asegurar la identificación de los documentos externos y el control de su distribución</t>
  </si>
  <si>
    <t>Existe un procedimiento documentado que incluya la prevención contra el uso no adecuado de los documentos obsoletos, y la identificación de aquellos que se conservan.</t>
  </si>
  <si>
    <t>Los registros proporcionan evidencia de la conformidad, eficiencia, eficacia y efectividad del sistema de gestión de la calidad</t>
  </si>
  <si>
    <t>Existe un procedimiento documentado para la identificación,almacenamiento, recuperación, protección, tiempo de conservación, y disposición de los registros</t>
  </si>
  <si>
    <t>La dirección comunica a la organización la importancia de satisfacer los requisitos de los clientes, los legales y reglamentarios</t>
  </si>
  <si>
    <t>Se ha establecido la política de la calidad</t>
  </si>
  <si>
    <t>Se han establecido los objetivos de la calidad</t>
  </si>
  <si>
    <t>Se han realizado las revisiones por la dirección</t>
  </si>
  <si>
    <t>Existe disponibilidad de recursos para la implementación del Sistema de Gestión de la Calidad</t>
  </si>
  <si>
    <t>Se determinan y cumplen los requisitos del cliente para lograr su satisfacción</t>
  </si>
  <si>
    <t>Los clientes están debidamente informados sobre la gestión de la entidad.</t>
  </si>
  <si>
    <t>Existen mecanismos para conocer el nivel de satisfacción del cliente</t>
  </si>
  <si>
    <t>Están definidas dentro de la organización las responsabilidades y autoridades.</t>
  </si>
  <si>
    <t>Han sido comunicadas dentro de la organización las responsabilidades y autoridades</t>
  </si>
  <si>
    <t>La dirección realiza seguimientos al desempeño de los procesos y la administración de los riesgos</t>
  </si>
  <si>
    <t>Se mantiene registros de las revisiones por la dirección</t>
  </si>
  <si>
    <t>Se analizan en la revisión los resultados de las auditorías</t>
  </si>
  <si>
    <t>Se analiza en la revisión los resultados de la retroalimentación de los clientes</t>
  </si>
  <si>
    <t>Se consideran en la revisión los indicadores del desempeño de los procesos y conformidad del producto y/o servicio</t>
  </si>
  <si>
    <t>Se considera en la revisión el estado de las acciones correctivas y preventivas</t>
  </si>
  <si>
    <t>Se consideran en la revisión las acciones de seguimiento de revisiones anteriores</t>
  </si>
  <si>
    <t>Se consideran las recomendaciones para la mejora</t>
  </si>
  <si>
    <t>Se consideran en la revisión los riesgos actualizados e identificados para la entidad</t>
  </si>
  <si>
    <t>Los resultados de cada revisión incluyen decisiones sobre la mejora de la eficacia de los procesos</t>
  </si>
  <si>
    <t>Los resultados de cada revisión incluyen decisiones sobre la mejora del producto con relación a los requisitos del cliente</t>
  </si>
  <si>
    <t>Los resultados de cada revisión incluyen decisiones sobre las necesidades de recursos</t>
  </si>
  <si>
    <t>La entidad determina y proporciona los recursos necesarios para aumentar la satisfacción del cliente, mediante el cumplimiento de sus requisitos</t>
  </si>
  <si>
    <t>Los servidores públicos y/o particulares que ejercen funciones públicas son competentes de acuerdo con la educación, formación, habilidades y experiencia.</t>
  </si>
  <si>
    <t>Se determinan las competencias necesarias para los servidores públicos y/o particulares que ejercen funciones públicas o que realizan trabajos que afectan la calidad del producto y/o servicio</t>
  </si>
  <si>
    <t>Se proporciona la formación o se toman acciones para satisfacer esas necesidades</t>
  </si>
  <si>
    <t>Se tienen registros de la educación, formación, habilidades y experiencia de los servidores públicos y/o particulares que ejercen funciones públicas</t>
  </si>
  <si>
    <t>Se ha determinado cuál es la infraestructura necesaria para lograr la conformidad con los requisitos del producto y/o servicio.</t>
  </si>
  <si>
    <t>Incluye la infraestructura edificios, espacio de trabajo, servicios asociados (comunicaciones, transporte, vigilancia y otros), equipos hardware y software, que se requieren para lograr la conformidad de los requisitos del producto y/o servicio.</t>
  </si>
  <si>
    <t>Se hace mantenimiento a la infraestructura necesaria para lograr la conformidad con los requisitos del producto y/o servicio.</t>
  </si>
  <si>
    <t>Se identifican las condiciones del ambiente de trabajo necesarias para lograr la conformidad con los requisitos del producto y/o servicio</t>
  </si>
  <si>
    <t>Se gestionan las condiciones del ambiente de trabajo necesarias para lograr la conformidad con los requisitos del producto y/o servicio</t>
  </si>
  <si>
    <t>Están planificados los procesos necesarios para la realización del producto o la prestación del servicio</t>
  </si>
  <si>
    <t>La organización ha determinado la necesidad de establecer procesos documentados y proporciona recursos específicos para el producto y/o servicio</t>
  </si>
  <si>
    <t>La organización ha determinado las actividades de verificación, validación, seguimiento, inspección y ensayos específicos para el producto y/o servicio y los criterios para su aceptación</t>
  </si>
  <si>
    <t>La organización ha determinadolos registros necesarios para evidenciar que los procesos de realización del producto y/o prestación del servicio resultante cumplen los requisitos</t>
  </si>
  <si>
    <t>La entidad ha determinado los requisitos del producto especificados por el cliente, incluyendo disponibilidad, entrega y apoyo</t>
  </si>
  <si>
    <t>La entidad ha determinado los requisitos del producto no especificados por el cliente, pero necesarios para la utilización prevista o especificada</t>
  </si>
  <si>
    <t>La entidad ha determinado los requisitos legales y reglamentarios relacionados con el producto y/o servicio</t>
  </si>
  <si>
    <t>Se han determinado otros requisitos relacionados con el producto y/o servicio, por parte de la entidad</t>
  </si>
  <si>
    <t>Se revisan y aseguran los requisitos relacionados con el producto y/o servicio antes que la entidad se comprometa a proporcionarlos al cliente.</t>
  </si>
  <si>
    <t>Se asegura la entidad que están resueltas las diferencias que pudieran existir entre los requisitos definidos y los expresados previamente por el cliente.</t>
  </si>
  <si>
    <t>Se asegura la entidad que tiene la capacidad para cumplir con los requisitos definidos</t>
  </si>
  <si>
    <t>Se conservan registros de los resultados de la revisión de los requisitos relacionados con el producto y/o servicio y de las acciones que en esta revisión se originen</t>
  </si>
  <si>
    <t>Cuando hay cambios en los requisitos, se modifica la documentación y se asegura que los servidores públicos y/o particulares que ejerzan funciones públicas correspondientes sean conscientes de estas modificaciones.</t>
  </si>
  <si>
    <t>Se han determinado e implementado disposiciones eficaces para la comunicación con los clientes relativa a la información sobre el producto y/o servicio</t>
  </si>
  <si>
    <t>Se han determinado e implementado disposiciones eficaces para la comunicación con los clientes relativa a las consultas, contratos, solicitudes y modificaciones (antes de la prestación del servicio)</t>
  </si>
  <si>
    <t>Se han determinado e implementado disposiciones eficaces para la comunicación con los clientes relativa a su retroalimentación, incluyendo reclamaciones, quejas, percepciones y sugerencias. (Posterior a la prestación del servicio)</t>
  </si>
  <si>
    <t>Se han determinado e implementado disposiciones eficaces para la comunicación con los clientes relativa a la participación ciudadana.</t>
  </si>
  <si>
    <t>Se planifica el diseño y desarrollo del producto y/o servicio</t>
  </si>
  <si>
    <t>Se controla el diseño y desarrollo del producto y/o servicio</t>
  </si>
  <si>
    <t>Se determinan las etapas del diseño y desarrollo</t>
  </si>
  <si>
    <t>Se determinan las actividades de revisión, verificación, y validación apropiadas para cada etapa del diseño y desarrollo</t>
  </si>
  <si>
    <t>Se establece la responsabilidad y autoridad para el diseño y desarrollo</t>
  </si>
  <si>
    <t>Se gestionan las relaciones entre los grupos comprometidos con el diseño y desarrollo, asegurando una eficaz comunicación entre los mismos</t>
  </si>
  <si>
    <t>Se actualizan los resultados de la planificación a medida que progresa el diseño y desarrollo</t>
  </si>
  <si>
    <t>Se determinan y se mantienen los registros de las entradas al diseño y desarrollo del producto y/o servicio</t>
  </si>
  <si>
    <t>Se incluyen los requisitos funcionales y de desempeño en las entradas al diseño y desarrollo</t>
  </si>
  <si>
    <t>Se incluyen los requisitos legales y reglamentarios en las entradas al diseño y desarrollo</t>
  </si>
  <si>
    <t>Se incluye la información aplicable de diseños similares en las entradas al diseño y desarrollo</t>
  </si>
  <si>
    <t>Se incluyen los requisitos esenciales en las entradas al diseño y desarrollo</t>
  </si>
  <si>
    <t>Se revisa la adecuación de los elementos de entradas del diseño y desarrollo.</t>
  </si>
  <si>
    <t>Los requisitos de entrada del diseño y desarrollo se presentan completos, libres de ambigüedades y sin contradicciones.</t>
  </si>
  <si>
    <t>Se proporcionan los resultados del diseño y desarrollo de forma tal que permitan la verificación respecto a los elementos de entrada para el diseño y desarrollo.</t>
  </si>
  <si>
    <t>Se aprueban los resultados del diseño y desarrollo antes de su aceptación.</t>
  </si>
  <si>
    <t>Los resultados del diseño y desarrollo cumplen los requisitos de entrada</t>
  </si>
  <si>
    <t>Los resultados del diseño y desarrollo proporcionan información apropiada para la adquisición de bienes y servicios y para la producción y prestación del servicio</t>
  </si>
  <si>
    <t>Los resultados del diseño y desarrollo contienen o hacen referencia a los criterios de aceptación del producto y/o servicio</t>
  </si>
  <si>
    <t>Los resultados del diseño y desarrollo especifican las características esenciales para el uso seguro y correcto del producto y/o servicio.</t>
  </si>
  <si>
    <t>Se realizan revisiones sistemáticas del diseño y desarrollo, según lo planificado</t>
  </si>
  <si>
    <t>En estas revisiones se evalúa la capacidad de los resultados del diseño para cumplir los requisitos</t>
  </si>
  <si>
    <t>En estas revisiones se identifican problemas y se proporcionan acciones para resolverlos</t>
  </si>
  <si>
    <t>En estas revisiones participan representantes de las áreas o procesos interesados en la etapa que se está revisando</t>
  </si>
  <si>
    <t>Se conservan registros de los resultados de la revisión del diseño y desarrollo y de las acciones que en esta revisión se originen.</t>
  </si>
  <si>
    <t>Se realizan verificaciones sistemáticas del diseño y desarrollo, según lo planificado</t>
  </si>
  <si>
    <t>En estas verificaciones se asegura que los resultados del diseño y desarrollo cumplen los requisitos de los elementos de entrada del diseño y desarrollo</t>
  </si>
  <si>
    <t>Se registran los resultados de la verificación y las acciones derivadas de la misma.</t>
  </si>
  <si>
    <t>Se realiza validación sistemática del diseño y desarrollo, según lo planificado</t>
  </si>
  <si>
    <t>En esta validación se confirma que el producto y/o servicio es capaz de cumplir con los requisitos de uso o la aplicación especificada.</t>
  </si>
  <si>
    <t>La validación se realiza antes de la entrega del producto y/o servicio al cliente.</t>
  </si>
  <si>
    <t>Se registran los resultados de la validación y las acciones derivadas de la misma</t>
  </si>
  <si>
    <t>Se identifican y registran los cambios que se efectúan al diseño y desarrollo</t>
  </si>
  <si>
    <t>Se revisan, verifican y validan los cambios hechos al diseño y desarrollo</t>
  </si>
  <si>
    <t>Los cambios hechos al diseño y desarrollo se aprueban antes de la implementación</t>
  </si>
  <si>
    <t>La revisión de los cambios del diseño y desarrollo incluye la evaluación del efecto de los cambios en las partes constitutivas y en el producto y/o servicio
ya entregado.</t>
  </si>
  <si>
    <t>Se registran los resultados de las revisiones de los cambios y las acciones que de ellas se derivan.</t>
  </si>
  <si>
    <t>Se asegura la entidad de que el producto y/o servicio adquirido cumple los requisitos especificados en los pliegos de condiciones, términos de referencia o en las disposiciones aplicables.</t>
  </si>
  <si>
    <t>Se establecen controles a los proveedores y a los productos y/o servicios adquiridos en función del impacto de los mismos sobre la realización del producto o prestación del servicio de la entidad.</t>
  </si>
  <si>
    <t>Se evalúa a los proveedores para su selección, en función de su capacidad para suministrar productos y/o servicios de acuerdo con los requisitos definidos previamente por la entidad.</t>
  </si>
  <si>
    <t>Estan definidos los criterios de selección y de evaluación de los proveedores</t>
  </si>
  <si>
    <t>Se registran los resultados de las evaluaciones y las acciones complementarias que de ellas se deriven</t>
  </si>
  <si>
    <t>Se definen los requisitos para la calificación del personal</t>
  </si>
  <si>
    <t>Se definen los requisitos para la aprobación del producto y/o servicio, procedimientos, procesos y equipos</t>
  </si>
  <si>
    <t>La entidad se asegura de la adecuación de los requisitos para la adquisición de bienes y servicios especificados, antes de comunicárselos al proveedor.</t>
  </si>
  <si>
    <t>Esta implementada la inspección u otras actividades necesarias para asegurarse de que el producto y/o servicio adquirido cumple con lo especificado en los pliegos de condiciones o en las disposiciones aplicables.</t>
  </si>
  <si>
    <t>Si la entidad o su cliente se propone verificar en las instalaciones del proveedor, el producto adquirido, están definidas en los documentos de compra las disposiciones aplicables a esa verificación y el método de aceptación del producto y/o servicio.</t>
  </si>
  <si>
    <t>Se planifican las condiciones controladas bajo las cuales se debe producir o prestar el servicio.</t>
  </si>
  <si>
    <t>La producción o prestación del servicio se lleva a cabo bajo estas condiciones controladas que han sido planificadas.</t>
  </si>
  <si>
    <t>Las condiciones controladas incluyen información que especifica las características del producto y/o servicio (por ejemplo: fichas técnicas, protocolos del servicio)</t>
  </si>
  <si>
    <t>Las condiciones controladas incluyen la disponibilidad de instrucciones de trabajo (por ejemplo: instructivos, guías, manuales, protocolos)</t>
  </si>
  <si>
    <t>Las condiciones controladas incluyen equipo apropiado para la producción o prestación del servicio</t>
  </si>
  <si>
    <t>Las condiciones controladas incluyen equipos para la medición y seguimiento</t>
  </si>
  <si>
    <t>Las condiciones controladas incluyen la implementación de actividades de seguimiento y medición.</t>
  </si>
  <si>
    <t>Las condiciones controladas incluyen las actividades para la liberación y entrega, y posteriores a la entrega del producto y/o servicio</t>
  </si>
  <si>
    <t>Las condiciones controladas incluyen los riegos de mayor probabilidad de ocurrencia</t>
  </si>
  <si>
    <t>Se validan aquellos procesos de producción y de prestación del servicio donde los productos y/o servicios resultantes no pueden verificarse mediante actividades de seguimiento y medición posteriores (procesos especiales).</t>
  </si>
  <si>
    <t>La validación demuestra la capacidad del proceso para alcanzar los resultados planificados.</t>
  </si>
  <si>
    <t>En la validación se incluye la calificación y aprobación de procesos, equipos, personas y métodos.</t>
  </si>
  <si>
    <t>En la validación se incluyen los requisitos para los registros.</t>
  </si>
  <si>
    <t>En la validación se incluyen los requisitos parala revalidación.</t>
  </si>
  <si>
    <t>Se identifica el producto a través de toda la realización del producto y prestación del servicio</t>
  </si>
  <si>
    <t>Se identifica el estado del producto con respecto a los requisitos de medición y seguimiento</t>
  </si>
  <si>
    <t>Se controla y registra la identificación única de producto y/o servicio.</t>
  </si>
  <si>
    <t>Se cuidan los bienes de los clientes suministrados a la organización.</t>
  </si>
  <si>
    <t>Se identifican, verifican, protegen y salvaguardan los bienes que son propiedad del cliente.</t>
  </si>
  <si>
    <t>Se informa al cliente cuando algún bien de su propiedad se pierde, deteriora o se estime inadecuado para el uso</t>
  </si>
  <si>
    <t>Se deja registro cuando algún bien de su propiedad se pierde, deteriora o se estime inadecuado para el uso</t>
  </si>
  <si>
    <t>Se preserva la conformidad del producto y/o servicio hasta el destino previsto.</t>
  </si>
  <si>
    <t>La preservación del producto y/o servicio incluye la identificación, el manejo, el embalaje, el almacenamiento y protección.</t>
  </si>
  <si>
    <t>La preservación del producto y/o servicio incluye también a las partes constitutivas del mismo.</t>
  </si>
  <si>
    <t>Se identifican las mediciones y el seguimiento para proporcionar evidencia de
conformidad del producto y/o servicio con los requisitos.</t>
  </si>
  <si>
    <t>Se asegura la entidad de que el seguimiento y medición pueden realizarse, de acuerdo a los requisitos establecidos</t>
  </si>
  <si>
    <t>Cuando se usa software o programas informáticos para actividades de seguimiento y medición de los requisitos, la entidad confirma su capacidad para satisfacer la aplicación prevista.</t>
  </si>
  <si>
    <t>Esta confirmación de los programas informáticos se hace antes de iniciar su utilización y se confirma nuevamente cuando sea necesario.</t>
  </si>
  <si>
    <t>Están planificados los procesos de medición y seguimiento, análisis y mejora.</t>
  </si>
  <si>
    <t>Están implementados los procesos de medición y seguimiento, análisis y mejora.</t>
  </si>
  <si>
    <t>Los procesos de medición, seguimiento, análisis y mejora demuestran la conformidad del producto y/o servicio</t>
  </si>
  <si>
    <t>Los procesos de medición, seguimiento, análisis y mejora comprenden la determinación de los métodos aplicables, incluidas las técnicas estadísticas y el alcance de su utilización.</t>
  </si>
  <si>
    <t>Se hace seguimiento de la percepción del cliente respecto al cumplimiento de sus requisitos por parte de la entidad.</t>
  </si>
  <si>
    <t>Se establecieron los métodos para obtener la información de la satisfacción del cliente.</t>
  </si>
  <si>
    <t>Se mide y se hace seguimiento a las características del producto y/o servicio.</t>
  </si>
  <si>
    <t>Se verifica el cumplimiento de los requisitos del producto y/o servicio.</t>
  </si>
  <si>
    <t>Se hace el seguimiento y la medición de las características del producto y/o servicio en etapas apropiadas, de acuerdo a como se planificó.</t>
  </si>
  <si>
    <t>Se mantiene la evidencia de la conformidad con los criterios de aceptación del producto y/o servicio.</t>
  </si>
  <si>
    <t>Los registros que se mantienen, incluyen la autoridad responsable de la liberación del producto y/o servicio.</t>
  </si>
  <si>
    <t>Se libera el producto únicamente cuando ha cumplido satisfactoriamente con las disposiciones planificadas.</t>
  </si>
  <si>
    <t>Cuando se libera el producto sin que se hayan cumplido las disposiciones planificadas, se asegura su aprobación por una autoridad pertinente en la entidad o por el cliente.</t>
  </si>
  <si>
    <t>Se identifica y controla el producto y/o servicio no conforme para prevenir uso o entrega no intencional.</t>
  </si>
  <si>
    <t>Se ha documentado un procedimiento que defina los controles, las responsabilidades y autoridades relacionadas con el tratamiento del producto y/o servicio no conforme.</t>
  </si>
  <si>
    <t>Se hace tratamiento de los productos y/o servicios no conformes mediante la definición de acciones para eliminar la no conformidad detectada ó autorizar su uso bajo concesión ó definir acciones para impedir su uso o aplicación.</t>
  </si>
  <si>
    <t xml:space="preserve">El análisis de datos incluye los datos generados por el sistema de evaluación para el seguimiento y medición y los generados por otra fuente. </t>
  </si>
  <si>
    <t>El análisis de datos proporciona información sobre la satisfacción del cliente.</t>
  </si>
  <si>
    <t>El análisis de datos proporciona información sobre la conformidad con los requisitos del producto y/o servicio.</t>
  </si>
  <si>
    <t>El análisis de datos proporciona información sobre las características y tendencias de los procesos y de los productos y/o servicios, incluyendo las oportunidades de tomar acciones preventivas.</t>
  </si>
  <si>
    <t>El análisis de datos proporciona información sobre los proveedores.</t>
  </si>
  <si>
    <t>Se eliminan las causas de las no conformidades para que no vuelvan a ocurrir.</t>
  </si>
  <si>
    <t>Son apropiadas las acciones correctivas, a los efectos de las no conformidades encontradas.</t>
  </si>
  <si>
    <t>Existe un procedimiento documentado que defina los requisitos para: identificar las no conformidades, determinar las causas, evaluar la toma de acciones, determinar e implementar la acción, registrar los resultados de la acción y revisar la acción tomada.</t>
  </si>
  <si>
    <t>Se mantienen registros de las acciones correctivas tomadas y de sus resultados.</t>
  </si>
  <si>
    <t>Se eliminan las causas de no conformidades potenciales para prevenir su ocurrencia.</t>
  </si>
  <si>
    <t>Son apropiadas las acciones preventivas, a los efectos de los problemas potenciales.</t>
  </si>
  <si>
    <t>Existe un procedimiento documentado que defina los requisitos para: identificar las no conformidades potenciales y sus causas, evaluar la necesidad de tomar acciones preventivas, determinar e implementar la acción, registrar los resultados de la acción y revisar la acción preventiva tomada.</t>
  </si>
  <si>
    <t>Se toman como base los mapas de riesgos para establecer acciones preventivas.</t>
  </si>
  <si>
    <t>Se mantienen registros de las acciones preventivas tomadas y de sus resultados.</t>
  </si>
  <si>
    <t>SISTEMA DE GESTIÓN DE LA CALIDAD</t>
  </si>
  <si>
    <t>Requisitos Generales</t>
  </si>
  <si>
    <t>Gestión Documental</t>
  </si>
  <si>
    <t>Generalidades</t>
  </si>
  <si>
    <t>Control de Registros</t>
  </si>
  <si>
    <t>RESPONSABILIDAD DE LA DIRECCIÓN</t>
  </si>
  <si>
    <t xml:space="preserve">Compromiso de la Dirección </t>
  </si>
  <si>
    <t>Enfoque hacia el Cliente</t>
  </si>
  <si>
    <t>Responsabilidad y autoridad</t>
  </si>
  <si>
    <t>Responsabilidad, Autoridad y Comunicación</t>
  </si>
  <si>
    <t>Revisión por la Dirección</t>
  </si>
  <si>
    <t>Información para la revisión</t>
  </si>
  <si>
    <t>Resultados de la revisión</t>
  </si>
  <si>
    <t>GESTIÓN DE LOS RECURSOS</t>
  </si>
  <si>
    <t>Talento Humano</t>
  </si>
  <si>
    <t>Provisión de Recursos</t>
  </si>
  <si>
    <t>Competencia, toma de conciencia y formación</t>
  </si>
  <si>
    <t>Infraestructura</t>
  </si>
  <si>
    <t>Ambiente de trabajo</t>
  </si>
  <si>
    <t>Procesos Relacionados con los Clientes</t>
  </si>
  <si>
    <t>Determinación de los requisitos relacionados con el producto y/o servicio</t>
  </si>
  <si>
    <t>Revisión de los requisitos relacionados con el producto y/o servicio</t>
  </si>
  <si>
    <t>Comunicación con los clientes</t>
  </si>
  <si>
    <t>Diseño y Desarrollo</t>
  </si>
  <si>
    <t>Planificación del diseño y desarrollo</t>
  </si>
  <si>
    <t>Elementos de entrada para el diseño y desarrollo</t>
  </si>
  <si>
    <t>Resultados del diseño y desarrollo</t>
  </si>
  <si>
    <t>Revisión del diseño y desarrollo</t>
  </si>
  <si>
    <t>Verificación del diseño y desarrollo</t>
  </si>
  <si>
    <t>Validación del diseño y desarrollo</t>
  </si>
  <si>
    <t>Control de cambios del diseño y desarrollo</t>
  </si>
  <si>
    <t xml:space="preserve"> Adquisición de Bienes y Servicios</t>
  </si>
  <si>
    <t>Proceso de adquisición de bienes y servicios</t>
  </si>
  <si>
    <t>Información para la adquisición de bienes y servicios</t>
  </si>
  <si>
    <t>Verificación de los productos y/o servicios adquiridos</t>
  </si>
  <si>
    <t>Producción y Prestación de servicio</t>
  </si>
  <si>
    <t>Control de la producción y de la prestación del servicio</t>
  </si>
  <si>
    <t>Validación de los procesos de la producción y la prestación del servicio</t>
  </si>
  <si>
    <t>Identificación y trazabilidad</t>
  </si>
  <si>
    <t>Propiedad del cliente (bienes suministrados para su utilización o incorporación dentro del producto y/o servicio)</t>
  </si>
  <si>
    <t>Preservación del producto y/o servicio</t>
  </si>
  <si>
    <t>Control de los Equipos de Medición y Seguimiento</t>
  </si>
  <si>
    <t>MEDICIÓN, ANÁLISIS Y MEJORA</t>
  </si>
  <si>
    <t>Seguimiento y Medición</t>
  </si>
  <si>
    <t>Satisfacción del cliente</t>
  </si>
  <si>
    <t>Seguimiento y medición del producto y/o servicio</t>
  </si>
  <si>
    <t>Control de Producto y/o Servicio no conforme</t>
  </si>
  <si>
    <t xml:space="preserve"> Análisis de Datos</t>
  </si>
  <si>
    <t>Mejora</t>
  </si>
  <si>
    <t>Acciones correctivas</t>
  </si>
  <si>
    <t>Acciones preventivas</t>
  </si>
  <si>
    <t>No Sabe</t>
  </si>
  <si>
    <t>No Se Cumple</t>
  </si>
  <si>
    <t>SE CUMPLE:</t>
  </si>
  <si>
    <t>Plenamente</t>
  </si>
  <si>
    <t>En alto grado</t>
  </si>
  <si>
    <t>Aceptablemente</t>
  </si>
  <si>
    <t xml:space="preserve">Insatisfactoriamente </t>
  </si>
  <si>
    <t>%</t>
  </si>
  <si>
    <t>P.</t>
  </si>
  <si>
    <t>V</t>
  </si>
  <si>
    <t>TOTAL</t>
  </si>
  <si>
    <t>PONDERACIÓN TOTAL</t>
  </si>
  <si>
    <t>PONDERACIÓN TOTAL REQ. GNRALES</t>
  </si>
  <si>
    <t>P</t>
  </si>
  <si>
    <t>Existe un procedimiento documentado que incluya la aprobación de los documentos en cuanto a su adecuación antes de su emisión.</t>
  </si>
  <si>
    <t>PONDERACIÓN TOTAL GESTION DOCUMENTAL</t>
  </si>
  <si>
    <t>REQ. GNRALES</t>
  </si>
  <si>
    <t>GESTION DOCUMENTAL</t>
  </si>
  <si>
    <t>PONDERACIÓN COMPROMISO DE LA DIRECCIÓN</t>
  </si>
  <si>
    <t>PONDERACIÓN ENFOQUE HACIA EL CLIENTE</t>
  </si>
  <si>
    <t>PONDERACIÓN RESPONSB, AUTORIDAD, COMUNIC.</t>
  </si>
  <si>
    <t>PONDERACIÓN REVISIÓN POR LA DIRECCIÓN</t>
  </si>
  <si>
    <t>COMPROMISO DE LA DIRECCIÓN</t>
  </si>
  <si>
    <t xml:space="preserve"> ENFOQUE HACIA EL CLIENTE</t>
  </si>
  <si>
    <t>RESPONSB, AUTORIDAD, COMUNIC.</t>
  </si>
  <si>
    <t xml:space="preserve">POND.REALIZ DEL PRODUCTO </t>
  </si>
  <si>
    <t>PROC.RELAC.CLIENT.</t>
  </si>
  <si>
    <t>POND.DISEÑO Y DESARROLLO</t>
  </si>
  <si>
    <t>POND PROC.ADQ DE BIENES Y SERV.</t>
  </si>
  <si>
    <t>POND. CONTROL DE LA PDCCION Y PREST SERV</t>
  </si>
  <si>
    <t>POND. CONTR EQUIP MEDICION</t>
  </si>
  <si>
    <t>PONDERACION TOTAL</t>
  </si>
  <si>
    <t>REVISIÓN POR LA DIRECCIÓN</t>
  </si>
  <si>
    <t xml:space="preserve">PLANIFICACION DE LA PRESTACIÓN DEL SERVICIO </t>
  </si>
  <si>
    <t>PROCESOS RELACIONADOS CON LOS CLIENTES</t>
  </si>
  <si>
    <t>DISEÑO Y DESARROLLO</t>
  </si>
  <si>
    <t>ADQUISICIÓN DE BIENES Y SERVICIOS</t>
  </si>
  <si>
    <t xml:space="preserve">PRODUCCIÓN Y PRESTACIÓN DE  SERVICIOS </t>
  </si>
  <si>
    <t>CONTROL DE LOS EQUIPOS DE MEDICION Y SEGUIMIENTO</t>
  </si>
  <si>
    <t>PONDERACIÓN PROVISIÓN RECURSOS</t>
  </si>
  <si>
    <t>PONDERACIÓN TALENTO HUMANO</t>
  </si>
  <si>
    <t>PONDERACIÓN INFRAESTRUCTRA</t>
  </si>
  <si>
    <t>PONDERACIÓN AMB. TRABAJO</t>
  </si>
  <si>
    <t>PONDERACIÓN GENERALIDADES</t>
  </si>
  <si>
    <t>PONDERACIÓN SEGUIM Y MEDICIÓN</t>
  </si>
  <si>
    <t>PONDERACIÓN CONTROL DE SERV NO CONF.</t>
  </si>
  <si>
    <t xml:space="preserve"> PROVISIÓN RECURSOS</t>
  </si>
  <si>
    <t xml:space="preserve"> TALENTO HUMANO</t>
  </si>
  <si>
    <t>INFRAESTRUCTRA</t>
  </si>
  <si>
    <t>AMB. TRABAJO</t>
  </si>
  <si>
    <t>PONDERACIÓN ANÁLISIS DATOS</t>
  </si>
  <si>
    <t>PONDERACIÓN MEJORA</t>
  </si>
  <si>
    <t>GENERALIDADES</t>
  </si>
  <si>
    <t>SEGUIM Y MEDICIÓN</t>
  </si>
  <si>
    <t>CONTROL DE SERV NO CONF.</t>
  </si>
  <si>
    <t>ANÁLISIS DATOS</t>
  </si>
  <si>
    <t xml:space="preserve"> MEJORA</t>
  </si>
  <si>
    <t>SGC</t>
  </si>
  <si>
    <t>Capitulos nivel 2                                                 Capitulos nivel 1</t>
  </si>
  <si>
    <r>
      <rPr>
        <b/>
        <sz val="11"/>
        <color theme="1"/>
        <rFont val="Calibri"/>
        <family val="2"/>
        <scheme val="minor"/>
      </rPr>
      <t xml:space="preserve">NOTA: </t>
    </r>
    <r>
      <rPr>
        <sz val="11"/>
        <color theme="1"/>
        <rFont val="Calibri"/>
        <family val="2"/>
        <scheme val="minor"/>
      </rPr>
      <t>El numero 0 representa que los capitulos nivel 2 no hacen parte de los capitulos nivel 1</t>
    </r>
  </si>
  <si>
    <r>
      <t>C</t>
    </r>
    <r>
      <rPr>
        <b/>
        <sz val="12"/>
        <color theme="1"/>
        <rFont val="Arial"/>
        <family val="2"/>
      </rPr>
      <t>ontrol de Documentos</t>
    </r>
  </si>
  <si>
    <t>PONDERACIONES RESPONSABILIDAD DE  LA DIRECCIÓN</t>
  </si>
  <si>
    <t>PONDERACIONES SGC</t>
  </si>
  <si>
    <t>PONDERACIONES GESTIÓN DE LOS RECURSOS</t>
  </si>
  <si>
    <t>PONDERACIONES PRESTACIÓN DEL SERVICIO</t>
  </si>
  <si>
    <t xml:space="preserve">PRESTACIÓN DEL SERVICIO </t>
  </si>
  <si>
    <t>Planificación de la Prestación del Servicio</t>
  </si>
  <si>
    <t>PONDERACIONES MEDICIÓN, ANÁLISIS Y MEJORA</t>
  </si>
  <si>
    <t>RESP DIRECCIÓN</t>
  </si>
  <si>
    <t>GESTION RECURSOS</t>
  </si>
  <si>
    <t>PRESTACION SERV.</t>
  </si>
  <si>
    <t>MED, ANALISIS, MEJORA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</si>
</sst>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243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3" xfId="0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0" fillId="0" borderId="3" xfId="0" applyBorder="1"/>
    <xf numFmtId="0" fontId="0" fillId="0" borderId="3" xfId="0" applyBorder="1" applyAlignment="1">
      <alignment vertical="top" wrapText="1"/>
    </xf>
    <xf numFmtId="0" fontId="2" fillId="3" borderId="3" xfId="0" applyFont="1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/>
    <xf numFmtId="0" fontId="0" fillId="0" borderId="8" xfId="0" applyBorder="1"/>
    <xf numFmtId="0" fontId="1" fillId="0" borderId="5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5" borderId="0" xfId="0" applyFill="1"/>
    <xf numFmtId="0" fontId="0" fillId="4" borderId="0" xfId="0" applyFill="1"/>
    <xf numFmtId="0" fontId="1" fillId="7" borderId="3" xfId="0" applyFont="1" applyFill="1" applyBorder="1" applyAlignment="1">
      <alignment wrapText="1"/>
    </xf>
    <xf numFmtId="0" fontId="0" fillId="7" borderId="1" xfId="0" applyFill="1" applyBorder="1"/>
    <xf numFmtId="0" fontId="0" fillId="7" borderId="0" xfId="0" applyFill="1"/>
    <xf numFmtId="0" fontId="1" fillId="7" borderId="3" xfId="0" applyFont="1" applyFill="1" applyBorder="1" applyAlignment="1">
      <alignment vertical="top" wrapText="1"/>
    </xf>
    <xf numFmtId="0" fontId="0" fillId="0" borderId="13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5" borderId="0" xfId="0" applyFill="1" applyBorder="1"/>
    <xf numFmtId="0" fontId="0" fillId="0" borderId="0" xfId="0" applyBorder="1" applyAlignment="1">
      <alignment wrapText="1"/>
    </xf>
    <xf numFmtId="0" fontId="0" fillId="0" borderId="0" xfId="0" applyAlignment="1"/>
    <xf numFmtId="0" fontId="0" fillId="6" borderId="0" xfId="0" applyFill="1"/>
    <xf numFmtId="0" fontId="0" fillId="4" borderId="0" xfId="0" applyFill="1" applyBorder="1"/>
    <xf numFmtId="2" fontId="0" fillId="0" borderId="0" xfId="0" applyNumberFormat="1"/>
    <xf numFmtId="0" fontId="3" fillId="3" borderId="1" xfId="0" applyFont="1" applyFill="1" applyBorder="1"/>
    <xf numFmtId="0" fontId="0" fillId="3" borderId="1" xfId="0" applyFill="1" applyBorder="1"/>
    <xf numFmtId="0" fontId="0" fillId="2" borderId="1" xfId="0" applyFill="1" applyBorder="1"/>
    <xf numFmtId="0" fontId="1" fillId="10" borderId="3" xfId="0" applyFont="1" applyFill="1" applyBorder="1" applyAlignment="1">
      <alignment wrapText="1"/>
    </xf>
    <xf numFmtId="0" fontId="0" fillId="10" borderId="1" xfId="0" applyFill="1" applyBorder="1"/>
    <xf numFmtId="0" fontId="0" fillId="0" borderId="17" xfId="0" applyBorder="1"/>
    <xf numFmtId="0" fontId="0" fillId="0" borderId="18" xfId="0" applyBorder="1" applyAlignment="1">
      <alignment wrapText="1"/>
    </xf>
    <xf numFmtId="0" fontId="0" fillId="0" borderId="0" xfId="0" applyFont="1" applyFill="1"/>
    <xf numFmtId="0" fontId="0" fillId="0" borderId="0" xfId="0" applyFill="1" applyAlignment="1">
      <alignment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Fill="1"/>
    <xf numFmtId="0" fontId="0" fillId="0" borderId="1" xfId="0" applyFill="1" applyBorder="1" applyAlignment="1">
      <alignment vertical="center"/>
    </xf>
    <xf numFmtId="0" fontId="0" fillId="0" borderId="1" xfId="0" applyFont="1" applyFill="1" applyBorder="1"/>
    <xf numFmtId="2" fontId="0" fillId="0" borderId="1" xfId="0" applyNumberFormat="1" applyBorder="1"/>
    <xf numFmtId="1" fontId="0" fillId="0" borderId="1" xfId="0" applyNumberFormat="1" applyBorder="1"/>
    <xf numFmtId="0" fontId="1" fillId="0" borderId="0" xfId="0" applyFont="1"/>
    <xf numFmtId="0" fontId="1" fillId="0" borderId="20" xfId="0" applyFont="1" applyBorder="1" applyAlignment="1">
      <alignment wrapText="1"/>
    </xf>
    <xf numFmtId="0" fontId="1" fillId="0" borderId="21" xfId="0" applyFont="1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4" fillId="0" borderId="0" xfId="0" applyFont="1"/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5" fillId="0" borderId="5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4" fillId="0" borderId="1" xfId="0" applyFont="1" applyBorder="1"/>
    <xf numFmtId="0" fontId="4" fillId="4" borderId="0" xfId="0" applyFont="1" applyFill="1"/>
    <xf numFmtId="0" fontId="5" fillId="2" borderId="3" xfId="0" applyFont="1" applyFill="1" applyBorder="1"/>
    <xf numFmtId="0" fontId="4" fillId="0" borderId="3" xfId="0" applyFont="1" applyBorder="1" applyAlignment="1">
      <alignment wrapText="1"/>
    </xf>
    <xf numFmtId="0" fontId="4" fillId="0" borderId="20" xfId="0" applyFont="1" applyBorder="1"/>
    <xf numFmtId="0" fontId="4" fillId="0" borderId="4" xfId="0" applyFont="1" applyBorder="1" applyAlignment="1">
      <alignment wrapText="1"/>
    </xf>
    <xf numFmtId="0" fontId="4" fillId="0" borderId="5" xfId="0" applyFont="1" applyBorder="1"/>
    <xf numFmtId="0" fontId="4" fillId="0" borderId="21" xfId="0" applyFont="1" applyBorder="1"/>
    <xf numFmtId="0" fontId="5" fillId="8" borderId="3" xfId="0" applyFont="1" applyFill="1" applyBorder="1" applyAlignment="1">
      <alignment wrapText="1"/>
    </xf>
    <xf numFmtId="0" fontId="4" fillId="8" borderId="1" xfId="0" applyFont="1" applyFill="1" applyBorder="1"/>
    <xf numFmtId="0" fontId="4" fillId="0" borderId="0" xfId="0" applyFont="1" applyFill="1"/>
    <xf numFmtId="0" fontId="4" fillId="8" borderId="0" xfId="0" applyFont="1" applyFill="1"/>
    <xf numFmtId="0" fontId="4" fillId="0" borderId="3" xfId="0" applyFont="1" applyBorder="1"/>
    <xf numFmtId="0" fontId="4" fillId="8" borderId="3" xfId="0" applyFont="1" applyFill="1" applyBorder="1" applyAlignment="1">
      <alignment wrapText="1"/>
    </xf>
    <xf numFmtId="0" fontId="4" fillId="0" borderId="3" xfId="0" applyFont="1" applyBorder="1" applyAlignment="1">
      <alignment vertical="top" wrapText="1"/>
    </xf>
    <xf numFmtId="0" fontId="4" fillId="0" borderId="24" xfId="0" applyFont="1" applyBorder="1"/>
    <xf numFmtId="0" fontId="4" fillId="0" borderId="2" xfId="0" applyFont="1" applyBorder="1"/>
    <xf numFmtId="0" fontId="4" fillId="5" borderId="19" xfId="0" applyFont="1" applyFill="1" applyBorder="1"/>
    <xf numFmtId="0" fontId="4" fillId="5" borderId="20" xfId="0" applyFont="1" applyFill="1" applyBorder="1"/>
    <xf numFmtId="0" fontId="4" fillId="0" borderId="4" xfId="0" applyFont="1" applyBorder="1"/>
    <xf numFmtId="0" fontId="4" fillId="5" borderId="21" xfId="0" applyFont="1" applyFill="1" applyBorder="1"/>
    <xf numFmtId="0" fontId="4" fillId="0" borderId="25" xfId="0" applyFont="1" applyBorder="1"/>
    <xf numFmtId="0" fontId="5" fillId="0" borderId="26" xfId="0" applyFont="1" applyFill="1" applyBorder="1" applyAlignment="1">
      <alignment horizontal="center"/>
    </xf>
    <xf numFmtId="0" fontId="4" fillId="5" borderId="27" xfId="0" applyFont="1" applyFill="1" applyBorder="1"/>
    <xf numFmtId="0" fontId="5" fillId="2" borderId="24" xfId="0" applyFont="1" applyFill="1" applyBorder="1" applyAlignment="1">
      <alignment wrapText="1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4" fillId="8" borderId="20" xfId="0" applyFont="1" applyFill="1" applyBorder="1"/>
    <xf numFmtId="0" fontId="4" fillId="6" borderId="30" xfId="0" applyFont="1" applyFill="1" applyBorder="1" applyAlignment="1">
      <alignment vertical="center" wrapText="1"/>
    </xf>
    <xf numFmtId="0" fontId="4" fillId="6" borderId="33" xfId="0" applyFont="1" applyFill="1" applyBorder="1" applyAlignment="1">
      <alignment vertical="center" wrapText="1"/>
    </xf>
    <xf numFmtId="0" fontId="4" fillId="6" borderId="35" xfId="0" applyFont="1" applyFill="1" applyBorder="1" applyAlignment="1">
      <alignment vertical="center" wrapText="1"/>
    </xf>
    <xf numFmtId="0" fontId="4" fillId="0" borderId="28" xfId="0" applyFont="1" applyBorder="1"/>
    <xf numFmtId="0" fontId="4" fillId="5" borderId="30" xfId="0" applyFont="1" applyFill="1" applyBorder="1"/>
    <xf numFmtId="0" fontId="4" fillId="8" borderId="34" xfId="0" applyFont="1" applyFill="1" applyBorder="1"/>
    <xf numFmtId="0" fontId="4" fillId="8" borderId="0" xfId="0" applyFont="1" applyFill="1" applyBorder="1"/>
    <xf numFmtId="0" fontId="4" fillId="8" borderId="35" xfId="0" applyFont="1" applyFill="1" applyBorder="1"/>
    <xf numFmtId="0" fontId="4" fillId="8" borderId="3" xfId="0" applyFont="1" applyFill="1" applyBorder="1"/>
    <xf numFmtId="0" fontId="5" fillId="9" borderId="38" xfId="0" applyFont="1" applyFill="1" applyBorder="1"/>
    <xf numFmtId="0" fontId="5" fillId="9" borderId="39" xfId="0" applyFont="1" applyFill="1" applyBorder="1"/>
    <xf numFmtId="0" fontId="0" fillId="0" borderId="28" xfId="0" applyBorder="1"/>
    <xf numFmtId="0" fontId="1" fillId="2" borderId="24" xfId="0" applyFont="1" applyFill="1" applyBorder="1" applyAlignment="1">
      <alignment wrapText="1"/>
    </xf>
    <xf numFmtId="0" fontId="0" fillId="0" borderId="2" xfId="0" applyBorder="1"/>
    <xf numFmtId="0" fontId="0" fillId="0" borderId="19" xfId="0" applyBorder="1"/>
    <xf numFmtId="0" fontId="0" fillId="0" borderId="24" xfId="0" applyBorder="1"/>
    <xf numFmtId="0" fontId="0" fillId="5" borderId="19" xfId="0" applyFill="1" applyBorder="1"/>
    <xf numFmtId="0" fontId="0" fillId="5" borderId="20" xfId="0" applyFill="1" applyBorder="1"/>
    <xf numFmtId="0" fontId="0" fillId="0" borderId="4" xfId="0" applyBorder="1"/>
    <xf numFmtId="0" fontId="0" fillId="5" borderId="21" xfId="0" applyFill="1" applyBorder="1"/>
    <xf numFmtId="0" fontId="0" fillId="0" borderId="34" xfId="0" applyBorder="1"/>
    <xf numFmtId="0" fontId="0" fillId="0" borderId="35" xfId="0" applyBorder="1"/>
    <xf numFmtId="0" fontId="0" fillId="0" borderId="31" xfId="0" applyBorder="1"/>
    <xf numFmtId="0" fontId="0" fillId="0" borderId="33" xfId="0" applyBorder="1"/>
    <xf numFmtId="0" fontId="0" fillId="0" borderId="19" xfId="0" applyFill="1" applyBorder="1" applyAlignment="1">
      <alignment vertical="center"/>
    </xf>
    <xf numFmtId="0" fontId="0" fillId="9" borderId="38" xfId="0" applyFill="1" applyBorder="1"/>
    <xf numFmtId="0" fontId="0" fillId="9" borderId="39" xfId="0" applyFill="1" applyBorder="1"/>
    <xf numFmtId="0" fontId="0" fillId="7" borderId="34" xfId="0" applyFill="1" applyBorder="1"/>
    <xf numFmtId="0" fontId="0" fillId="7" borderId="0" xfId="0" applyFill="1" applyBorder="1"/>
    <xf numFmtId="0" fontId="0" fillId="7" borderId="35" xfId="0" applyFill="1" applyBorder="1"/>
    <xf numFmtId="0" fontId="1" fillId="9" borderId="38" xfId="0" applyFont="1" applyFill="1" applyBorder="1"/>
    <xf numFmtId="0" fontId="1" fillId="9" borderId="39" xfId="0" applyFont="1" applyFill="1" applyBorder="1"/>
    <xf numFmtId="0" fontId="4" fillId="0" borderId="41" xfId="0" applyFont="1" applyBorder="1"/>
    <xf numFmtId="0" fontId="4" fillId="0" borderId="0" xfId="0" applyFont="1" applyBorder="1" applyAlignment="1">
      <alignment wrapText="1"/>
    </xf>
    <xf numFmtId="0" fontId="4" fillId="0" borderId="7" xfId="0" applyFont="1" applyBorder="1"/>
    <xf numFmtId="0" fontId="0" fillId="7" borderId="20" xfId="0" applyFill="1" applyBorder="1"/>
    <xf numFmtId="0" fontId="1" fillId="2" borderId="42" xfId="0" applyFont="1" applyFill="1" applyBorder="1" applyAlignment="1">
      <alignment wrapText="1"/>
    </xf>
    <xf numFmtId="0" fontId="2" fillId="3" borderId="38" xfId="0" applyFont="1" applyFill="1" applyBorder="1" applyAlignment="1">
      <alignment wrapText="1"/>
    </xf>
    <xf numFmtId="0" fontId="1" fillId="0" borderId="10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0" fontId="1" fillId="0" borderId="21" xfId="0" applyFont="1" applyBorder="1" applyAlignment="1">
      <alignment wrapText="1"/>
    </xf>
    <xf numFmtId="0" fontId="0" fillId="0" borderId="30" xfId="0" applyBorder="1"/>
    <xf numFmtId="0" fontId="0" fillId="3" borderId="20" xfId="0" applyFill="1" applyBorder="1"/>
    <xf numFmtId="0" fontId="0" fillId="2" borderId="20" xfId="0" applyFill="1" applyBorder="1"/>
    <xf numFmtId="0" fontId="0" fillId="2" borderId="2" xfId="0" applyFill="1" applyBorder="1"/>
    <xf numFmtId="0" fontId="0" fillId="2" borderId="19" xfId="0" applyFill="1" applyBorder="1"/>
    <xf numFmtId="0" fontId="0" fillId="10" borderId="20" xfId="0" applyFill="1" applyBorder="1"/>
    <xf numFmtId="2" fontId="0" fillId="0" borderId="30" xfId="0" applyNumberFormat="1" applyBorder="1"/>
    <xf numFmtId="2" fontId="0" fillId="0" borderId="35" xfId="0" applyNumberFormat="1" applyBorder="1"/>
    <xf numFmtId="2" fontId="0" fillId="0" borderId="33" xfId="0" applyNumberFormat="1" applyBorder="1"/>
    <xf numFmtId="164" fontId="0" fillId="9" borderId="39" xfId="0" applyNumberFormat="1" applyFill="1" applyBorder="1"/>
    <xf numFmtId="0" fontId="0" fillId="0" borderId="3" xfId="0" applyFill="1" applyBorder="1" applyAlignment="1">
      <alignment wrapText="1"/>
    </xf>
    <xf numFmtId="0" fontId="1" fillId="0" borderId="24" xfId="0" applyFont="1" applyBorder="1"/>
    <xf numFmtId="0" fontId="0" fillId="5" borderId="30" xfId="0" applyFill="1" applyBorder="1"/>
    <xf numFmtId="0" fontId="0" fillId="5" borderId="35" xfId="0" applyFill="1" applyBorder="1"/>
    <xf numFmtId="0" fontId="0" fillId="5" borderId="33" xfId="0" applyFill="1" applyBorder="1"/>
    <xf numFmtId="0" fontId="0" fillId="6" borderId="39" xfId="0" applyFill="1" applyBorder="1"/>
    <xf numFmtId="0" fontId="1" fillId="0" borderId="3" xfId="0" applyFont="1" applyBorder="1"/>
    <xf numFmtId="0" fontId="0" fillId="6" borderId="30" xfId="0" applyFill="1" applyBorder="1"/>
    <xf numFmtId="0" fontId="0" fillId="6" borderId="33" xfId="0" applyFill="1" applyBorder="1"/>
    <xf numFmtId="0" fontId="0" fillId="0" borderId="23" xfId="0" applyBorder="1"/>
    <xf numFmtId="0" fontId="0" fillId="0" borderId="18" xfId="0" applyBorder="1"/>
    <xf numFmtId="0" fontId="0" fillId="5" borderId="46" xfId="0" applyFill="1" applyBorder="1"/>
    <xf numFmtId="0" fontId="0" fillId="0" borderId="40" xfId="0" applyBorder="1"/>
    <xf numFmtId="0" fontId="0" fillId="0" borderId="7" xfId="0" applyBorder="1"/>
    <xf numFmtId="0" fontId="0" fillId="5" borderId="41" xfId="0" applyFill="1" applyBorder="1"/>
    <xf numFmtId="0" fontId="0" fillId="0" borderId="4" xfId="0" applyBorder="1" applyAlignment="1">
      <alignment vertical="top" wrapText="1"/>
    </xf>
    <xf numFmtId="0" fontId="0" fillId="6" borderId="39" xfId="0" applyFill="1" applyBorder="1" applyAlignment="1">
      <alignment vertical="center"/>
    </xf>
    <xf numFmtId="0" fontId="0" fillId="0" borderId="46" xfId="0" applyBorder="1"/>
    <xf numFmtId="0" fontId="1" fillId="0" borderId="47" xfId="0" applyFont="1" applyBorder="1" applyAlignment="1">
      <alignment vertical="center"/>
    </xf>
    <xf numFmtId="0" fontId="1" fillId="0" borderId="19" xfId="0" applyFont="1" applyBorder="1" applyAlignment="1">
      <alignment horizontal="center" wrapText="1"/>
    </xf>
    <xf numFmtId="0" fontId="1" fillId="0" borderId="4" xfId="0" applyFont="1" applyBorder="1"/>
    <xf numFmtId="0" fontId="0" fillId="0" borderId="5" xfId="0" applyFont="1" applyFill="1" applyBorder="1"/>
    <xf numFmtId="1" fontId="0" fillId="0" borderId="5" xfId="0" applyNumberFormat="1" applyBorder="1"/>
    <xf numFmtId="0" fontId="6" fillId="3" borderId="7" xfId="0" applyFont="1" applyFill="1" applyBorder="1" applyAlignment="1">
      <alignment wrapText="1"/>
    </xf>
    <xf numFmtId="0" fontId="4" fillId="0" borderId="34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6" borderId="28" xfId="0" applyFont="1" applyFill="1" applyBorder="1" applyAlignment="1">
      <alignment horizontal="center" wrapText="1"/>
    </xf>
    <xf numFmtId="0" fontId="4" fillId="6" borderId="29" xfId="0" applyFont="1" applyFill="1" applyBorder="1" applyAlignment="1">
      <alignment horizontal="center" wrapText="1"/>
    </xf>
    <xf numFmtId="0" fontId="4" fillId="6" borderId="31" xfId="0" applyFont="1" applyFill="1" applyBorder="1" applyAlignment="1">
      <alignment horizontal="center" wrapText="1"/>
    </xf>
    <xf numFmtId="0" fontId="4" fillId="6" borderId="32" xfId="0" applyFont="1" applyFill="1" applyBorder="1" applyAlignment="1">
      <alignment horizontal="center" wrapText="1"/>
    </xf>
    <xf numFmtId="0" fontId="4" fillId="6" borderId="30" xfId="0" applyFont="1" applyFill="1" applyBorder="1" applyAlignment="1">
      <alignment horizontal="center"/>
    </xf>
    <xf numFmtId="0" fontId="4" fillId="6" borderId="33" xfId="0" applyFont="1" applyFill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6" borderId="34" xfId="0" applyFont="1" applyFill="1" applyBorder="1" applyAlignment="1">
      <alignment horizontal="center" wrapText="1"/>
    </xf>
    <xf numFmtId="0" fontId="4" fillId="6" borderId="0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6" borderId="30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6" borderId="31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wrapText="1"/>
    </xf>
    <xf numFmtId="0" fontId="0" fillId="6" borderId="29" xfId="0" applyFill="1" applyBorder="1" applyAlignment="1">
      <alignment horizontal="center" wrapText="1"/>
    </xf>
    <xf numFmtId="0" fontId="0" fillId="6" borderId="31" xfId="0" applyFill="1" applyBorder="1" applyAlignment="1">
      <alignment horizontal="center" wrapText="1"/>
    </xf>
    <xf numFmtId="0" fontId="0" fillId="6" borderId="32" xfId="0" applyFill="1" applyBorder="1" applyAlignment="1">
      <alignment horizontal="center" wrapText="1"/>
    </xf>
    <xf numFmtId="0" fontId="0" fillId="6" borderId="36" xfId="0" applyFill="1" applyBorder="1" applyAlignment="1">
      <alignment horizontal="center" vertical="center"/>
    </xf>
    <xf numFmtId="0" fontId="0" fillId="6" borderId="37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wrapText="1"/>
    </xf>
    <xf numFmtId="0" fontId="0" fillId="6" borderId="34" xfId="0" applyFill="1" applyBorder="1" applyAlignment="1">
      <alignment horizontal="center" wrapText="1"/>
    </xf>
    <xf numFmtId="0" fontId="0" fillId="6" borderId="35" xfId="0" applyFill="1" applyBorder="1" applyAlignment="1">
      <alignment horizontal="center" wrapText="1"/>
    </xf>
    <xf numFmtId="0" fontId="0" fillId="6" borderId="33" xfId="0" applyFill="1" applyBorder="1" applyAlignment="1">
      <alignment horizontal="center" wrapText="1"/>
    </xf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6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6" borderId="38" xfId="0" applyFill="1" applyBorder="1" applyAlignment="1">
      <alignment horizontal="center" wrapText="1"/>
    </xf>
    <xf numFmtId="0" fontId="0" fillId="6" borderId="45" xfId="0" applyFill="1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FF006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SISTEMA DE GESTIÓN DE LA CALIDAD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SGC!$B$58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SGC!$A$60:$A$61</c:f>
              <c:strCache>
                <c:ptCount val="2"/>
                <c:pt idx="0">
                  <c:v>REQ. GNRALES</c:v>
                </c:pt>
                <c:pt idx="1">
                  <c:v>GESTION DOCUMENTAL</c:v>
                </c:pt>
              </c:strCache>
            </c:strRef>
          </c:cat>
          <c:val>
            <c:numRef>
              <c:f>SGC!$B$60:$B$61</c:f>
              <c:numCache>
                <c:formatCode>General</c:formatCode>
                <c:ptCount val="2"/>
                <c:pt idx="0">
                  <c:v>1.52991452991453</c:v>
                </c:pt>
                <c:pt idx="1">
                  <c:v>0.1775147928994083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801280"/>
        <c:axId val="46802816"/>
        <c:axId val="0"/>
      </c:bar3DChart>
      <c:catAx>
        <c:axId val="4680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46802816"/>
        <c:crosses val="autoZero"/>
        <c:auto val="1"/>
        <c:lblAlgn val="ctr"/>
        <c:lblOffset val="100"/>
        <c:noMultiLvlLbl val="0"/>
      </c:catAx>
      <c:valAx>
        <c:axId val="4680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468012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O"/>
              <a:t>RESPONSABILIDAD DE LA DIRECCIÓN</a:t>
            </a:r>
          </a:p>
        </c:rich>
      </c:tx>
      <c:layout>
        <c:manualLayout>
          <c:xMode val="edge"/>
          <c:yMode val="edge"/>
          <c:x val="0.10770521226553849"/>
          <c:y val="4.5995903091473236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'RESPONS DIRECC'!$B$67:$B$70</c:f>
              <c:strCache>
                <c:ptCount val="4"/>
                <c:pt idx="0">
                  <c:v>COMPROMISO DE LA DIRECCIÓN</c:v>
                </c:pt>
                <c:pt idx="1">
                  <c:v> ENFOQUE HACIA EL CLIENTE</c:v>
                </c:pt>
                <c:pt idx="2">
                  <c:v>RESPONSB, AUTORIDAD, COMUNIC.</c:v>
                </c:pt>
                <c:pt idx="3">
                  <c:v>REVISIÓN POR LA DIRECCIÓN</c:v>
                </c:pt>
              </c:strCache>
            </c:strRef>
          </c:cat>
          <c:val>
            <c:numRef>
              <c:f>'RESPONS DIRECC'!$C$67:$C$70</c:f>
              <c:numCache>
                <c:formatCode>General</c:formatCode>
                <c:ptCount val="4"/>
                <c:pt idx="0">
                  <c:v>0.63076923076923097</c:v>
                </c:pt>
                <c:pt idx="1">
                  <c:v>1.9230769230769234</c:v>
                </c:pt>
                <c:pt idx="2">
                  <c:v>3.5384615384615383</c:v>
                </c:pt>
                <c:pt idx="3">
                  <c:v>0.98717948717948723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189440"/>
        <c:axId val="48190976"/>
        <c:axId val="0"/>
      </c:bar3DChart>
      <c:catAx>
        <c:axId val="4818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48190976"/>
        <c:crosses val="autoZero"/>
        <c:auto val="1"/>
        <c:lblAlgn val="ctr"/>
        <c:lblOffset val="100"/>
        <c:noMultiLvlLbl val="0"/>
      </c:catAx>
      <c:valAx>
        <c:axId val="48190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O"/>
          </a:p>
        </c:txPr>
        <c:crossAx val="481894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GESTIÓN DE LOS RECURSOS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'GEST. RECURSOS'!$A$42:$A$45</c:f>
              <c:strCache>
                <c:ptCount val="4"/>
                <c:pt idx="0">
                  <c:v> PROVISIÓN RECURSOS</c:v>
                </c:pt>
                <c:pt idx="1">
                  <c:v> TALENTO HUMANO</c:v>
                </c:pt>
                <c:pt idx="2">
                  <c:v>INFRAESTRUCTRA</c:v>
                </c:pt>
                <c:pt idx="3">
                  <c:v>AMB. TRABAJO</c:v>
                </c:pt>
              </c:strCache>
            </c:strRef>
          </c:cat>
          <c:val>
            <c:numRef>
              <c:f>'GEST. RECURSOS'!$B$42:$B$45</c:f>
              <c:numCache>
                <c:formatCode>General</c:formatCode>
                <c:ptCount val="4"/>
                <c:pt idx="0">
                  <c:v>2.5384615384615383</c:v>
                </c:pt>
                <c:pt idx="1">
                  <c:v>2.2692307692307692</c:v>
                </c:pt>
                <c:pt idx="2">
                  <c:v>1.9230769230769234</c:v>
                </c:pt>
                <c:pt idx="3">
                  <c:v>1.8076923076923079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217472"/>
        <c:axId val="48227456"/>
        <c:axId val="0"/>
      </c:bar3DChart>
      <c:catAx>
        <c:axId val="48217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48227456"/>
        <c:crosses val="autoZero"/>
        <c:auto val="1"/>
        <c:lblAlgn val="ctr"/>
        <c:lblOffset val="100"/>
        <c:noMultiLvlLbl val="0"/>
      </c:catAx>
      <c:valAx>
        <c:axId val="48227456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none"/>
        <c:minorTickMark val="none"/>
        <c:tickLblPos val="nextTo"/>
        <c:crossAx val="4821747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PRESTACIÓN DEL SERVICIO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'PRESTACIÓN DEL SERV.'!$A$222:$A$227</c:f>
              <c:strCache>
                <c:ptCount val="6"/>
                <c:pt idx="0">
                  <c:v>PLANIFICACION DE LA PRESTACIÓN DEL SERVICIO </c:v>
                </c:pt>
                <c:pt idx="1">
                  <c:v>PROCESOS RELACIONADOS CON LOS CLIENTES</c:v>
                </c:pt>
                <c:pt idx="2">
                  <c:v>DISEÑO Y DESARROLLO</c:v>
                </c:pt>
                <c:pt idx="3">
                  <c:v>ADQUISICIÓN DE BIENES Y SERVICIOS</c:v>
                </c:pt>
                <c:pt idx="4">
                  <c:v>PRODUCCIÓN Y PRESTACIÓN DE  SERVICIOS </c:v>
                </c:pt>
                <c:pt idx="5">
                  <c:v>CONTROL DE LOS EQUIPOS DE MEDICION Y SEGUIMIENTO</c:v>
                </c:pt>
              </c:strCache>
            </c:strRef>
          </c:cat>
          <c:val>
            <c:numRef>
              <c:f>'PRESTACIÓN DEL SERV.'!$B$222:$B$227</c:f>
              <c:numCache>
                <c:formatCode>0.00</c:formatCode>
                <c:ptCount val="6"/>
                <c:pt idx="0">
                  <c:v>0.59615384615384626</c:v>
                </c:pt>
                <c:pt idx="1">
                  <c:v>0.92899408284023677</c:v>
                </c:pt>
                <c:pt idx="2">
                  <c:v>1.8974358974358974</c:v>
                </c:pt>
                <c:pt idx="3">
                  <c:v>2.1538461538461542</c:v>
                </c:pt>
                <c:pt idx="4">
                  <c:v>1.3782248520710061</c:v>
                </c:pt>
                <c:pt idx="5">
                  <c:v>1.1923076923076925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29216"/>
        <c:axId val="67930752"/>
        <c:axId val="0"/>
      </c:bar3DChart>
      <c:catAx>
        <c:axId val="67929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67930752"/>
        <c:crosses val="autoZero"/>
        <c:auto val="1"/>
        <c:lblAlgn val="ctr"/>
        <c:lblOffset val="100"/>
        <c:noMultiLvlLbl val="0"/>
      </c:catAx>
      <c:valAx>
        <c:axId val="67930752"/>
        <c:scaling>
          <c:orientation val="minMax"/>
        </c:scaling>
        <c:delete val="0"/>
        <c:axPos val="l"/>
        <c:majorGridlines/>
        <c:numFmt formatCode="0.00" sourceLinked="1"/>
        <c:majorTickMark val="none"/>
        <c:minorTickMark val="none"/>
        <c:tickLblPos val="nextTo"/>
        <c:crossAx val="6792921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MEDICIÓN, ANÁLISIS Y MEJORA</a:t>
            </a:r>
          </a:p>
        </c:rich>
      </c:tx>
      <c:layout>
        <c:manualLayout>
          <c:xMode val="edge"/>
          <c:yMode val="edge"/>
          <c:x val="0.16556933508311461"/>
          <c:y val="2.7777787903830529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'MEDIC,ANALISIS,MEJORA'!$A$91:$A$95</c:f>
              <c:strCache>
                <c:ptCount val="5"/>
                <c:pt idx="0">
                  <c:v>GENERALIDADES</c:v>
                </c:pt>
                <c:pt idx="1">
                  <c:v>SEGUIM Y MEDICIÓN</c:v>
                </c:pt>
                <c:pt idx="2">
                  <c:v>CONTROL DE SERV NO CONF.</c:v>
                </c:pt>
                <c:pt idx="3">
                  <c:v>ANÁLISIS DATOS</c:v>
                </c:pt>
                <c:pt idx="4">
                  <c:v> MEJORA</c:v>
                </c:pt>
              </c:strCache>
            </c:strRef>
          </c:cat>
          <c:val>
            <c:numRef>
              <c:f>'MEDIC,ANALISIS,MEJORA'!$B$91:$B$95</c:f>
              <c:numCache>
                <c:formatCode>General</c:formatCode>
                <c:ptCount val="5"/>
                <c:pt idx="0">
                  <c:v>0.9423076923076924</c:v>
                </c:pt>
                <c:pt idx="1">
                  <c:v>1.0085470085470085</c:v>
                </c:pt>
                <c:pt idx="2">
                  <c:v>0.8205128205128206</c:v>
                </c:pt>
                <c:pt idx="3">
                  <c:v>0.67692307692307696</c:v>
                </c:pt>
                <c:pt idx="4">
                  <c:v>0.97435897435897445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55712"/>
        <c:axId val="49681152"/>
        <c:axId val="0"/>
      </c:bar3DChart>
      <c:catAx>
        <c:axId val="67955712"/>
        <c:scaling>
          <c:orientation val="minMax"/>
        </c:scaling>
        <c:delete val="0"/>
        <c:axPos val="b"/>
        <c:majorTickMark val="none"/>
        <c:minorTickMark val="none"/>
        <c:tickLblPos val="nextTo"/>
        <c:crossAx val="49681152"/>
        <c:crosses val="autoZero"/>
        <c:auto val="1"/>
        <c:lblAlgn val="ctr"/>
        <c:lblOffset val="100"/>
        <c:noMultiLvlLbl val="0"/>
      </c:catAx>
      <c:valAx>
        <c:axId val="4968115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none"/>
        <c:minorTickMark val="none"/>
        <c:tickLblPos val="nextTo"/>
        <c:crossAx val="6795571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'DIAGNOSTICO TOTAL'!$B$2</c:f>
              <c:strCache>
                <c:ptCount val="1"/>
                <c:pt idx="0">
                  <c:v>SGC</c:v>
                </c:pt>
              </c:strCache>
            </c:strRef>
          </c:tx>
          <c:marker>
            <c:symbol val="none"/>
          </c:marker>
          <c:cat>
            <c:strRef>
              <c:f>'DIAGNOSTICO TOTAL'!$A$3:$A$23</c:f>
              <c:strCache>
                <c:ptCount val="21"/>
                <c:pt idx="0">
                  <c:v>REQ. GNRALES</c:v>
                </c:pt>
                <c:pt idx="1">
                  <c:v>GESTION DOCUMENTAL</c:v>
                </c:pt>
                <c:pt idx="2">
                  <c:v>COMPROMISO DE LA DIRECCIÓN</c:v>
                </c:pt>
                <c:pt idx="3">
                  <c:v> ENFOQUE HACIA EL CLIENTE</c:v>
                </c:pt>
                <c:pt idx="4">
                  <c:v>RESPONSB, AUTORIDAD, COMUNIC.</c:v>
                </c:pt>
                <c:pt idx="5">
                  <c:v>REVISIÓN POR LA DIRECCIÓN</c:v>
                </c:pt>
                <c:pt idx="6">
                  <c:v> PROVISIÓN RECURSOS</c:v>
                </c:pt>
                <c:pt idx="7">
                  <c:v> TALENTO HUMANO</c:v>
                </c:pt>
                <c:pt idx="8">
                  <c:v>INFRAESTRUCTRA</c:v>
                </c:pt>
                <c:pt idx="9">
                  <c:v>AMB. TRABAJO</c:v>
                </c:pt>
                <c:pt idx="10">
                  <c:v>PLANIFICACION DE LA PRESTACIÓN DEL SERVICIO </c:v>
                </c:pt>
                <c:pt idx="11">
                  <c:v>PROCESOS RELACIONADOS CON LOS CLIENTES</c:v>
                </c:pt>
                <c:pt idx="12">
                  <c:v>DISEÑO Y DESARROLLO</c:v>
                </c:pt>
                <c:pt idx="13">
                  <c:v>ADQUISICIÓN DE BIENES Y SERVICIOS</c:v>
                </c:pt>
                <c:pt idx="14">
                  <c:v>PRODUCCIÓN Y PRESTACIÓN DE  SERVICIOS </c:v>
                </c:pt>
                <c:pt idx="15">
                  <c:v>CONTROL DE LOS EQUIPOS DE MEDICION Y SEGUIMIENTO</c:v>
                </c:pt>
                <c:pt idx="16">
                  <c:v>GENERALIDADES</c:v>
                </c:pt>
                <c:pt idx="17">
                  <c:v>SEGUIM Y MEDICIÓN</c:v>
                </c:pt>
                <c:pt idx="18">
                  <c:v>CONTROL DE SERV NO CONF.</c:v>
                </c:pt>
                <c:pt idx="19">
                  <c:v>ANÁLISIS DATOS</c:v>
                </c:pt>
                <c:pt idx="20">
                  <c:v> MEJORA</c:v>
                </c:pt>
              </c:strCache>
            </c:strRef>
          </c:cat>
          <c:val>
            <c:numRef>
              <c:f>'DIAGNOSTICO TOTAL'!$B$3:$B$23</c:f>
              <c:numCache>
                <c:formatCode>General</c:formatCode>
                <c:ptCount val="21"/>
                <c:pt idx="0">
                  <c:v>1.52991452991453</c:v>
                </c:pt>
                <c:pt idx="1">
                  <c:v>0.1775147928994083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1"/>
          <c:order val="1"/>
          <c:tx>
            <c:strRef>
              <c:f>'DIAGNOSTICO TOTAL'!$C$2</c:f>
              <c:strCache>
                <c:ptCount val="1"/>
                <c:pt idx="0">
                  <c:v>RESP DIRECCIÓN</c:v>
                </c:pt>
              </c:strCache>
            </c:strRef>
          </c:tx>
          <c:marker>
            <c:symbol val="none"/>
          </c:marker>
          <c:cat>
            <c:strRef>
              <c:f>'DIAGNOSTICO TOTAL'!$A$3:$A$23</c:f>
              <c:strCache>
                <c:ptCount val="21"/>
                <c:pt idx="0">
                  <c:v>REQ. GNRALES</c:v>
                </c:pt>
                <c:pt idx="1">
                  <c:v>GESTION DOCUMENTAL</c:v>
                </c:pt>
                <c:pt idx="2">
                  <c:v>COMPROMISO DE LA DIRECCIÓN</c:v>
                </c:pt>
                <c:pt idx="3">
                  <c:v> ENFOQUE HACIA EL CLIENTE</c:v>
                </c:pt>
                <c:pt idx="4">
                  <c:v>RESPONSB, AUTORIDAD, COMUNIC.</c:v>
                </c:pt>
                <c:pt idx="5">
                  <c:v>REVISIÓN POR LA DIRECCIÓN</c:v>
                </c:pt>
                <c:pt idx="6">
                  <c:v> PROVISIÓN RECURSOS</c:v>
                </c:pt>
                <c:pt idx="7">
                  <c:v> TALENTO HUMANO</c:v>
                </c:pt>
                <c:pt idx="8">
                  <c:v>INFRAESTRUCTRA</c:v>
                </c:pt>
                <c:pt idx="9">
                  <c:v>AMB. TRABAJO</c:v>
                </c:pt>
                <c:pt idx="10">
                  <c:v>PLANIFICACION DE LA PRESTACIÓN DEL SERVICIO </c:v>
                </c:pt>
                <c:pt idx="11">
                  <c:v>PROCESOS RELACIONADOS CON LOS CLIENTES</c:v>
                </c:pt>
                <c:pt idx="12">
                  <c:v>DISEÑO Y DESARROLLO</c:v>
                </c:pt>
                <c:pt idx="13">
                  <c:v>ADQUISICIÓN DE BIENES Y SERVICIOS</c:v>
                </c:pt>
                <c:pt idx="14">
                  <c:v>PRODUCCIÓN Y PRESTACIÓN DE  SERVICIOS </c:v>
                </c:pt>
                <c:pt idx="15">
                  <c:v>CONTROL DE LOS EQUIPOS DE MEDICION Y SEGUIMIENTO</c:v>
                </c:pt>
                <c:pt idx="16">
                  <c:v>GENERALIDADES</c:v>
                </c:pt>
                <c:pt idx="17">
                  <c:v>SEGUIM Y MEDICIÓN</c:v>
                </c:pt>
                <c:pt idx="18">
                  <c:v>CONTROL DE SERV NO CONF.</c:v>
                </c:pt>
                <c:pt idx="19">
                  <c:v>ANÁLISIS DATOS</c:v>
                </c:pt>
                <c:pt idx="20">
                  <c:v> MEJORA</c:v>
                </c:pt>
              </c:strCache>
            </c:strRef>
          </c:cat>
          <c:val>
            <c:numRef>
              <c:f>'DIAGNOSTICO TOTAL'!$C$3:$C$23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0.63076923076923097</c:v>
                </c:pt>
                <c:pt idx="3">
                  <c:v>1.9230769230769234</c:v>
                </c:pt>
                <c:pt idx="4">
                  <c:v>3.5384615384615383</c:v>
                </c:pt>
                <c:pt idx="5">
                  <c:v>0.98717948717948723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tx>
            <c:strRef>
              <c:f>'DIAGNOSTICO TOTAL'!$D$2</c:f>
              <c:strCache>
                <c:ptCount val="1"/>
                <c:pt idx="0">
                  <c:v>GESTION RECURSOS</c:v>
                </c:pt>
              </c:strCache>
            </c:strRef>
          </c:tx>
          <c:marker>
            <c:symbol val="none"/>
          </c:marker>
          <c:cat>
            <c:strRef>
              <c:f>'DIAGNOSTICO TOTAL'!$A$3:$A$23</c:f>
              <c:strCache>
                <c:ptCount val="21"/>
                <c:pt idx="0">
                  <c:v>REQ. GNRALES</c:v>
                </c:pt>
                <c:pt idx="1">
                  <c:v>GESTION DOCUMENTAL</c:v>
                </c:pt>
                <c:pt idx="2">
                  <c:v>COMPROMISO DE LA DIRECCIÓN</c:v>
                </c:pt>
                <c:pt idx="3">
                  <c:v> ENFOQUE HACIA EL CLIENTE</c:v>
                </c:pt>
                <c:pt idx="4">
                  <c:v>RESPONSB, AUTORIDAD, COMUNIC.</c:v>
                </c:pt>
                <c:pt idx="5">
                  <c:v>REVISIÓN POR LA DIRECCIÓN</c:v>
                </c:pt>
                <c:pt idx="6">
                  <c:v> PROVISIÓN RECURSOS</c:v>
                </c:pt>
                <c:pt idx="7">
                  <c:v> TALENTO HUMANO</c:v>
                </c:pt>
                <c:pt idx="8">
                  <c:v>INFRAESTRUCTRA</c:v>
                </c:pt>
                <c:pt idx="9">
                  <c:v>AMB. TRABAJO</c:v>
                </c:pt>
                <c:pt idx="10">
                  <c:v>PLANIFICACION DE LA PRESTACIÓN DEL SERVICIO </c:v>
                </c:pt>
                <c:pt idx="11">
                  <c:v>PROCESOS RELACIONADOS CON LOS CLIENTES</c:v>
                </c:pt>
                <c:pt idx="12">
                  <c:v>DISEÑO Y DESARROLLO</c:v>
                </c:pt>
                <c:pt idx="13">
                  <c:v>ADQUISICIÓN DE BIENES Y SERVICIOS</c:v>
                </c:pt>
                <c:pt idx="14">
                  <c:v>PRODUCCIÓN Y PRESTACIÓN DE  SERVICIOS </c:v>
                </c:pt>
                <c:pt idx="15">
                  <c:v>CONTROL DE LOS EQUIPOS DE MEDICION Y SEGUIMIENTO</c:v>
                </c:pt>
                <c:pt idx="16">
                  <c:v>GENERALIDADES</c:v>
                </c:pt>
                <c:pt idx="17">
                  <c:v>SEGUIM Y MEDICIÓN</c:v>
                </c:pt>
                <c:pt idx="18">
                  <c:v>CONTROL DE SERV NO CONF.</c:v>
                </c:pt>
                <c:pt idx="19">
                  <c:v>ANÁLISIS DATOS</c:v>
                </c:pt>
                <c:pt idx="20">
                  <c:v> MEJORA</c:v>
                </c:pt>
              </c:strCache>
            </c:strRef>
          </c:cat>
          <c:val>
            <c:numRef>
              <c:f>'DIAGNOSTICO TOTAL'!$D$3:$D$23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2.5384615384615383</c:v>
                </c:pt>
                <c:pt idx="7">
                  <c:v>2.2692307692307692</c:v>
                </c:pt>
                <c:pt idx="8">
                  <c:v>1.9230769230769234</c:v>
                </c:pt>
                <c:pt idx="9">
                  <c:v>1.8076923076923079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3"/>
          <c:order val="3"/>
          <c:tx>
            <c:strRef>
              <c:f>'DIAGNOSTICO TOTAL'!$E$2</c:f>
              <c:strCache>
                <c:ptCount val="1"/>
                <c:pt idx="0">
                  <c:v>PRESTACION SERV.</c:v>
                </c:pt>
              </c:strCache>
            </c:strRef>
          </c:tx>
          <c:marker>
            <c:symbol val="none"/>
          </c:marker>
          <c:cat>
            <c:strRef>
              <c:f>'DIAGNOSTICO TOTAL'!$A$3:$A$23</c:f>
              <c:strCache>
                <c:ptCount val="21"/>
                <c:pt idx="0">
                  <c:v>REQ. GNRALES</c:v>
                </c:pt>
                <c:pt idx="1">
                  <c:v>GESTION DOCUMENTAL</c:v>
                </c:pt>
                <c:pt idx="2">
                  <c:v>COMPROMISO DE LA DIRECCIÓN</c:v>
                </c:pt>
                <c:pt idx="3">
                  <c:v> ENFOQUE HACIA EL CLIENTE</c:v>
                </c:pt>
                <c:pt idx="4">
                  <c:v>RESPONSB, AUTORIDAD, COMUNIC.</c:v>
                </c:pt>
                <c:pt idx="5">
                  <c:v>REVISIÓN POR LA DIRECCIÓN</c:v>
                </c:pt>
                <c:pt idx="6">
                  <c:v> PROVISIÓN RECURSOS</c:v>
                </c:pt>
                <c:pt idx="7">
                  <c:v> TALENTO HUMANO</c:v>
                </c:pt>
                <c:pt idx="8">
                  <c:v>INFRAESTRUCTRA</c:v>
                </c:pt>
                <c:pt idx="9">
                  <c:v>AMB. TRABAJO</c:v>
                </c:pt>
                <c:pt idx="10">
                  <c:v>PLANIFICACION DE LA PRESTACIÓN DEL SERVICIO </c:v>
                </c:pt>
                <c:pt idx="11">
                  <c:v>PROCESOS RELACIONADOS CON LOS CLIENTES</c:v>
                </c:pt>
                <c:pt idx="12">
                  <c:v>DISEÑO Y DESARROLLO</c:v>
                </c:pt>
                <c:pt idx="13">
                  <c:v>ADQUISICIÓN DE BIENES Y SERVICIOS</c:v>
                </c:pt>
                <c:pt idx="14">
                  <c:v>PRODUCCIÓN Y PRESTACIÓN DE  SERVICIOS </c:v>
                </c:pt>
                <c:pt idx="15">
                  <c:v>CONTROL DE LOS EQUIPOS DE MEDICION Y SEGUIMIENTO</c:v>
                </c:pt>
                <c:pt idx="16">
                  <c:v>GENERALIDADES</c:v>
                </c:pt>
                <c:pt idx="17">
                  <c:v>SEGUIM Y MEDICIÓN</c:v>
                </c:pt>
                <c:pt idx="18">
                  <c:v>CONTROL DE SERV NO CONF.</c:v>
                </c:pt>
                <c:pt idx="19">
                  <c:v>ANÁLISIS DATOS</c:v>
                </c:pt>
                <c:pt idx="20">
                  <c:v> MEJORA</c:v>
                </c:pt>
              </c:strCache>
            </c:strRef>
          </c:cat>
          <c:val>
            <c:numRef>
              <c:f>'DIAGNOSTICO TOTAL'!$E$3:$E$23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.00">
                  <c:v>0.59615384615384626</c:v>
                </c:pt>
                <c:pt idx="11" formatCode="0.00">
                  <c:v>0.92899408284023677</c:v>
                </c:pt>
                <c:pt idx="12" formatCode="0.00">
                  <c:v>1.8974358974358974</c:v>
                </c:pt>
                <c:pt idx="13" formatCode="0.00">
                  <c:v>2.1538461538461542</c:v>
                </c:pt>
                <c:pt idx="14" formatCode="0.00">
                  <c:v>1.3782248520710061</c:v>
                </c:pt>
                <c:pt idx="15" formatCode="0.00">
                  <c:v>1.1923076923076925</c:v>
                </c:pt>
                <c:pt idx="16" formatCode="0">
                  <c:v>0</c:v>
                </c:pt>
                <c:pt idx="17" formatCode="0">
                  <c:v>0</c:v>
                </c:pt>
                <c:pt idx="18" formatCode="0">
                  <c:v>0</c:v>
                </c:pt>
                <c:pt idx="19" formatCode="0">
                  <c:v>0</c:v>
                </c:pt>
                <c:pt idx="20" formatCode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'DIAGNOSTICO TOTAL'!$F$2</c:f>
              <c:strCache>
                <c:ptCount val="1"/>
                <c:pt idx="0">
                  <c:v>MED, ANALISIS, MEJORA</c:v>
                </c:pt>
              </c:strCache>
            </c:strRef>
          </c:tx>
          <c:marker>
            <c:symbol val="none"/>
          </c:marker>
          <c:cat>
            <c:strRef>
              <c:f>'DIAGNOSTICO TOTAL'!$A$3:$A$23</c:f>
              <c:strCache>
                <c:ptCount val="21"/>
                <c:pt idx="0">
                  <c:v>REQ. GNRALES</c:v>
                </c:pt>
                <c:pt idx="1">
                  <c:v>GESTION DOCUMENTAL</c:v>
                </c:pt>
                <c:pt idx="2">
                  <c:v>COMPROMISO DE LA DIRECCIÓN</c:v>
                </c:pt>
                <c:pt idx="3">
                  <c:v> ENFOQUE HACIA EL CLIENTE</c:v>
                </c:pt>
                <c:pt idx="4">
                  <c:v>RESPONSB, AUTORIDAD, COMUNIC.</c:v>
                </c:pt>
                <c:pt idx="5">
                  <c:v>REVISIÓN POR LA DIRECCIÓN</c:v>
                </c:pt>
                <c:pt idx="6">
                  <c:v> PROVISIÓN RECURSOS</c:v>
                </c:pt>
                <c:pt idx="7">
                  <c:v> TALENTO HUMANO</c:v>
                </c:pt>
                <c:pt idx="8">
                  <c:v>INFRAESTRUCTRA</c:v>
                </c:pt>
                <c:pt idx="9">
                  <c:v>AMB. TRABAJO</c:v>
                </c:pt>
                <c:pt idx="10">
                  <c:v>PLANIFICACION DE LA PRESTACIÓN DEL SERVICIO </c:v>
                </c:pt>
                <c:pt idx="11">
                  <c:v>PROCESOS RELACIONADOS CON LOS CLIENTES</c:v>
                </c:pt>
                <c:pt idx="12">
                  <c:v>DISEÑO Y DESARROLLO</c:v>
                </c:pt>
                <c:pt idx="13">
                  <c:v>ADQUISICIÓN DE BIENES Y SERVICIOS</c:v>
                </c:pt>
                <c:pt idx="14">
                  <c:v>PRODUCCIÓN Y PRESTACIÓN DE  SERVICIOS </c:v>
                </c:pt>
                <c:pt idx="15">
                  <c:v>CONTROL DE LOS EQUIPOS DE MEDICION Y SEGUIMIENTO</c:v>
                </c:pt>
                <c:pt idx="16">
                  <c:v>GENERALIDADES</c:v>
                </c:pt>
                <c:pt idx="17">
                  <c:v>SEGUIM Y MEDICIÓN</c:v>
                </c:pt>
                <c:pt idx="18">
                  <c:v>CONTROL DE SERV NO CONF.</c:v>
                </c:pt>
                <c:pt idx="19">
                  <c:v>ANÁLISIS DATOS</c:v>
                </c:pt>
                <c:pt idx="20">
                  <c:v> MEJORA</c:v>
                </c:pt>
              </c:strCache>
            </c:strRef>
          </c:cat>
          <c:val>
            <c:numRef>
              <c:f>'DIAGNOSTICO TOTAL'!$F$3:$F$23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0.9423076923076924</c:v>
                </c:pt>
                <c:pt idx="17">
                  <c:v>1.0085470085470085</c:v>
                </c:pt>
                <c:pt idx="18">
                  <c:v>0.8205128205128206</c:v>
                </c:pt>
                <c:pt idx="19">
                  <c:v>0.67692307692307696</c:v>
                </c:pt>
                <c:pt idx="20">
                  <c:v>0.97435897435897445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400960"/>
        <c:axId val="79402496"/>
      </c:radarChart>
      <c:catAx>
        <c:axId val="79400960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79402496"/>
        <c:crosses val="autoZero"/>
        <c:auto val="1"/>
        <c:lblAlgn val="ctr"/>
        <c:lblOffset val="100"/>
        <c:noMultiLvlLbl val="0"/>
      </c:catAx>
      <c:valAx>
        <c:axId val="79402496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79400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675884</xdr:colOff>
      <xdr:row>58</xdr:row>
      <xdr:rowOff>96294</xdr:rowOff>
    </xdr:from>
    <xdr:to>
      <xdr:col>12</xdr:col>
      <xdr:colOff>730250</xdr:colOff>
      <xdr:row>80</xdr:row>
      <xdr:rowOff>63500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66</xdr:row>
      <xdr:rowOff>23812</xdr:rowOff>
    </xdr:from>
    <xdr:to>
      <xdr:col>10</xdr:col>
      <xdr:colOff>504825</xdr:colOff>
      <xdr:row>80</xdr:row>
      <xdr:rowOff>109537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15875</xdr:colOff>
      <xdr:row>39</xdr:row>
      <xdr:rowOff>1587</xdr:rowOff>
    </xdr:from>
    <xdr:to>
      <xdr:col>14</xdr:col>
      <xdr:colOff>15875</xdr:colOff>
      <xdr:row>53</xdr:row>
      <xdr:rowOff>77787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170446</xdr:colOff>
      <xdr:row>219</xdr:row>
      <xdr:rowOff>150394</xdr:rowOff>
    </xdr:from>
    <xdr:to>
      <xdr:col>15</xdr:col>
      <xdr:colOff>16710</xdr:colOff>
      <xdr:row>239</xdr:row>
      <xdr:rowOff>183815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38745</xdr:colOff>
      <xdr:row>88</xdr:row>
      <xdr:rowOff>170159</xdr:rowOff>
    </xdr:from>
    <xdr:to>
      <xdr:col>12</xdr:col>
      <xdr:colOff>726482</xdr:colOff>
      <xdr:row>104</xdr:row>
      <xdr:rowOff>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3353" cy="6297706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64"/>
  <sheetViews>
    <sheetView zoomScale="60" zoomScaleNormal="60" workbookViewId="0">
      <selection activeCell="H5" sqref="H5"/>
    </sheetView>
  </sheetViews>
  <sheetFormatPr baseColWidth="10" defaultRowHeight="15" x14ac:dyDescent="0.2"/>
  <cols>
    <col min="1" max="1" width="39.85546875" style="52" customWidth="1"/>
    <col min="2" max="7" width="11.7109375" style="52" bestFit="1" customWidth="1"/>
    <col min="8" max="10" width="11.42578125" style="52"/>
    <col min="11" max="17" width="11.7109375" style="52" bestFit="1" customWidth="1"/>
    <col min="18" max="20" width="11.42578125" style="52"/>
    <col min="21" max="21" width="14.140625" style="52" bestFit="1" customWidth="1"/>
    <col min="22" max="16384" width="11.42578125" style="52"/>
  </cols>
  <sheetData>
    <row r="1" spans="1:21" ht="15.75" thickBot="1" x14ac:dyDescent="0.25"/>
    <row r="2" spans="1:21" ht="15" customHeight="1" x14ac:dyDescent="0.25">
      <c r="A2" s="182" t="s">
        <v>0</v>
      </c>
      <c r="B2" s="185" t="s">
        <v>227</v>
      </c>
      <c r="C2" s="187" t="s">
        <v>228</v>
      </c>
      <c r="D2" s="185" t="s">
        <v>229</v>
      </c>
      <c r="E2" s="189"/>
      <c r="F2" s="189"/>
      <c r="G2" s="190"/>
    </row>
    <row r="3" spans="1:21" ht="48" thickBot="1" x14ac:dyDescent="0.3">
      <c r="A3" s="183"/>
      <c r="B3" s="186"/>
      <c r="C3" s="188"/>
      <c r="D3" s="53" t="s">
        <v>233</v>
      </c>
      <c r="E3" s="54" t="s">
        <v>232</v>
      </c>
      <c r="F3" s="54" t="s">
        <v>231</v>
      </c>
      <c r="G3" s="55" t="s">
        <v>230</v>
      </c>
    </row>
    <row r="4" spans="1:21" ht="15.75" customHeight="1" thickBot="1" x14ac:dyDescent="0.3">
      <c r="A4" s="184"/>
      <c r="B4" s="56">
        <v>0</v>
      </c>
      <c r="C4" s="56">
        <v>1</v>
      </c>
      <c r="D4" s="56">
        <v>2</v>
      </c>
      <c r="E4" s="56">
        <v>3</v>
      </c>
      <c r="F4" s="56">
        <v>4</v>
      </c>
      <c r="G4" s="57">
        <v>5</v>
      </c>
      <c r="J4" s="79" t="s">
        <v>236</v>
      </c>
      <c r="K4" s="80">
        <v>0</v>
      </c>
      <c r="L4" s="80">
        <v>1</v>
      </c>
      <c r="M4" s="80">
        <v>2</v>
      </c>
      <c r="N4" s="80">
        <v>3</v>
      </c>
      <c r="O4" s="80">
        <v>4</v>
      </c>
      <c r="P4" s="80">
        <v>5</v>
      </c>
      <c r="Q4" s="81" t="s">
        <v>237</v>
      </c>
      <c r="S4" s="168" t="s">
        <v>239</v>
      </c>
      <c r="T4" s="169"/>
      <c r="U4" s="86">
        <f>(Q8+Q10+Q12+Q14+Q16+Q18+Q20+Q22+Q24)/9</f>
        <v>1.52991452991453</v>
      </c>
    </row>
    <row r="5" spans="1:21" ht="15" customHeight="1" x14ac:dyDescent="0.25">
      <c r="A5" s="163" t="s">
        <v>176</v>
      </c>
      <c r="B5" s="174"/>
      <c r="C5" s="175"/>
      <c r="D5" s="175"/>
      <c r="E5" s="175"/>
      <c r="F5" s="175"/>
      <c r="G5" s="176"/>
      <c r="Q5" s="59"/>
      <c r="S5" s="180"/>
      <c r="T5" s="181"/>
      <c r="U5" s="88"/>
    </row>
    <row r="6" spans="1:21" ht="15" customHeight="1" thickBot="1" x14ac:dyDescent="0.3">
      <c r="A6" s="60" t="s">
        <v>177</v>
      </c>
      <c r="B6" s="177"/>
      <c r="C6" s="178"/>
      <c r="D6" s="178"/>
      <c r="E6" s="178"/>
      <c r="F6" s="178"/>
      <c r="G6" s="179"/>
      <c r="Q6" s="59"/>
      <c r="S6" s="170"/>
      <c r="T6" s="171"/>
      <c r="U6" s="87"/>
    </row>
    <row r="7" spans="1:21" ht="63.75" customHeight="1" x14ac:dyDescent="0.2">
      <c r="A7" s="61" t="s">
        <v>1</v>
      </c>
      <c r="B7" s="58">
        <v>1</v>
      </c>
      <c r="C7" s="58">
        <v>0</v>
      </c>
      <c r="D7" s="58">
        <v>7</v>
      </c>
      <c r="E7" s="58">
        <v>5</v>
      </c>
      <c r="F7" s="58">
        <v>0</v>
      </c>
      <c r="G7" s="62">
        <v>0</v>
      </c>
      <c r="J7" s="73" t="s">
        <v>234</v>
      </c>
      <c r="K7" s="74">
        <f t="shared" ref="K7:P7" si="0">B7/13</f>
        <v>7.6923076923076927E-2</v>
      </c>
      <c r="L7" s="74">
        <f t="shared" si="0"/>
        <v>0</v>
      </c>
      <c r="M7" s="74">
        <f t="shared" si="0"/>
        <v>0.53846153846153844</v>
      </c>
      <c r="N7" s="74">
        <f t="shared" si="0"/>
        <v>0.38461538461538464</v>
      </c>
      <c r="O7" s="74">
        <f t="shared" si="0"/>
        <v>0</v>
      </c>
      <c r="P7" s="74">
        <f t="shared" si="0"/>
        <v>0</v>
      </c>
      <c r="Q7" s="75">
        <f t="shared" ref="Q7:Q24" si="1">SUM(K7:P7)</f>
        <v>1</v>
      </c>
    </row>
    <row r="8" spans="1:21" ht="63.75" customHeight="1" x14ac:dyDescent="0.2">
      <c r="A8" s="61"/>
      <c r="B8" s="58"/>
      <c r="C8" s="58"/>
      <c r="D8" s="58"/>
      <c r="E8" s="58"/>
      <c r="F8" s="58"/>
      <c r="G8" s="62"/>
      <c r="J8" s="70" t="s">
        <v>235</v>
      </c>
      <c r="K8" s="58">
        <f t="shared" ref="K8:P8" si="2">K7*K4</f>
        <v>0</v>
      </c>
      <c r="L8" s="58">
        <f t="shared" si="2"/>
        <v>0</v>
      </c>
      <c r="M8" s="58">
        <f t="shared" si="2"/>
        <v>1.0769230769230769</v>
      </c>
      <c r="N8" s="58">
        <f t="shared" si="2"/>
        <v>1.153846153846154</v>
      </c>
      <c r="O8" s="58">
        <f t="shared" si="2"/>
        <v>0</v>
      </c>
      <c r="P8" s="58">
        <f t="shared" si="2"/>
        <v>0</v>
      </c>
      <c r="Q8" s="76">
        <f t="shared" si="1"/>
        <v>2.2307692307692308</v>
      </c>
    </row>
    <row r="9" spans="1:21" ht="32.25" customHeight="1" x14ac:dyDescent="0.2">
      <c r="A9" s="61" t="s">
        <v>2</v>
      </c>
      <c r="B9" s="58">
        <v>1</v>
      </c>
      <c r="C9" s="58">
        <v>7</v>
      </c>
      <c r="D9" s="58">
        <v>2</v>
      </c>
      <c r="E9" s="58">
        <v>3</v>
      </c>
      <c r="F9" s="58">
        <v>0</v>
      </c>
      <c r="G9" s="62">
        <v>0</v>
      </c>
      <c r="J9" s="70" t="s">
        <v>234</v>
      </c>
      <c r="K9" s="58">
        <f t="shared" ref="K9:P9" si="3">B9/13</f>
        <v>7.6923076923076927E-2</v>
      </c>
      <c r="L9" s="58">
        <f t="shared" si="3"/>
        <v>0.53846153846153844</v>
      </c>
      <c r="M9" s="58">
        <f t="shared" si="3"/>
        <v>0.15384615384615385</v>
      </c>
      <c r="N9" s="58">
        <f t="shared" si="3"/>
        <v>0.23076923076923078</v>
      </c>
      <c r="O9" s="58">
        <f t="shared" si="3"/>
        <v>0</v>
      </c>
      <c r="P9" s="58">
        <f t="shared" si="3"/>
        <v>0</v>
      </c>
      <c r="Q9" s="76">
        <f t="shared" si="1"/>
        <v>1</v>
      </c>
    </row>
    <row r="10" spans="1:21" ht="32.25" customHeight="1" x14ac:dyDescent="0.2">
      <c r="A10" s="61"/>
      <c r="B10" s="58"/>
      <c r="C10" s="58"/>
      <c r="D10" s="58"/>
      <c r="E10" s="58"/>
      <c r="F10" s="58"/>
      <c r="G10" s="62"/>
      <c r="J10" s="70" t="s">
        <v>235</v>
      </c>
      <c r="K10" s="58">
        <f t="shared" ref="K10:P10" si="4">K9*K4</f>
        <v>0</v>
      </c>
      <c r="L10" s="58">
        <f t="shared" si="4"/>
        <v>0.53846153846153844</v>
      </c>
      <c r="M10" s="58">
        <f t="shared" si="4"/>
        <v>0.30769230769230771</v>
      </c>
      <c r="N10" s="58">
        <f t="shared" si="4"/>
        <v>0.69230769230769229</v>
      </c>
      <c r="O10" s="58">
        <f t="shared" si="4"/>
        <v>0</v>
      </c>
      <c r="P10" s="58">
        <f t="shared" si="4"/>
        <v>0</v>
      </c>
      <c r="Q10" s="76">
        <f t="shared" si="1"/>
        <v>1.5384615384615383</v>
      </c>
    </row>
    <row r="11" spans="1:21" ht="47.25" customHeight="1" x14ac:dyDescent="0.2">
      <c r="A11" s="61" t="s">
        <v>3</v>
      </c>
      <c r="B11" s="58">
        <v>6</v>
      </c>
      <c r="C11" s="58">
        <v>5</v>
      </c>
      <c r="D11" s="58">
        <v>2</v>
      </c>
      <c r="E11" s="58">
        <v>0</v>
      </c>
      <c r="F11" s="58">
        <v>0</v>
      </c>
      <c r="G11" s="62">
        <v>0</v>
      </c>
      <c r="J11" s="70" t="s">
        <v>234</v>
      </c>
      <c r="K11" s="58">
        <f t="shared" ref="K11:P11" si="5">B11/13</f>
        <v>0.46153846153846156</v>
      </c>
      <c r="L11" s="58">
        <f t="shared" si="5"/>
        <v>0.38461538461538464</v>
      </c>
      <c r="M11" s="58">
        <f t="shared" si="5"/>
        <v>0.15384615384615385</v>
      </c>
      <c r="N11" s="58">
        <f t="shared" si="5"/>
        <v>0</v>
      </c>
      <c r="O11" s="58">
        <f t="shared" si="5"/>
        <v>0</v>
      </c>
      <c r="P11" s="58">
        <f t="shared" si="5"/>
        <v>0</v>
      </c>
      <c r="Q11" s="76">
        <f t="shared" si="1"/>
        <v>1</v>
      </c>
    </row>
    <row r="12" spans="1:21" ht="47.25" customHeight="1" x14ac:dyDescent="0.2">
      <c r="A12" s="61"/>
      <c r="B12" s="58"/>
      <c r="C12" s="58"/>
      <c r="D12" s="58"/>
      <c r="E12" s="58"/>
      <c r="F12" s="58"/>
      <c r="G12" s="62"/>
      <c r="J12" s="70" t="s">
        <v>235</v>
      </c>
      <c r="K12" s="58">
        <f t="shared" ref="K12:P12" si="6">K11*K4</f>
        <v>0</v>
      </c>
      <c r="L12" s="58">
        <f t="shared" si="6"/>
        <v>0.38461538461538464</v>
      </c>
      <c r="M12" s="58">
        <f t="shared" si="6"/>
        <v>0.30769230769230771</v>
      </c>
      <c r="N12" s="58">
        <f t="shared" si="6"/>
        <v>0</v>
      </c>
      <c r="O12" s="58">
        <f t="shared" si="6"/>
        <v>0</v>
      </c>
      <c r="P12" s="58">
        <f t="shared" si="6"/>
        <v>0</v>
      </c>
      <c r="Q12" s="76">
        <f t="shared" si="1"/>
        <v>0.69230769230769229</v>
      </c>
    </row>
    <row r="13" spans="1:21" ht="51" customHeight="1" x14ac:dyDescent="0.2">
      <c r="A13" s="61" t="s">
        <v>4</v>
      </c>
      <c r="B13" s="58">
        <v>7</v>
      </c>
      <c r="C13" s="58">
        <v>5</v>
      </c>
      <c r="D13" s="58">
        <v>1</v>
      </c>
      <c r="E13" s="58">
        <v>0</v>
      </c>
      <c r="F13" s="58">
        <v>0</v>
      </c>
      <c r="G13" s="62">
        <v>0</v>
      </c>
      <c r="J13" s="70" t="s">
        <v>234</v>
      </c>
      <c r="K13" s="58">
        <f t="shared" ref="K13:P13" si="7">B13/13</f>
        <v>0.53846153846153844</v>
      </c>
      <c r="L13" s="58">
        <f t="shared" si="7"/>
        <v>0.38461538461538464</v>
      </c>
      <c r="M13" s="58">
        <f t="shared" si="7"/>
        <v>7.6923076923076927E-2</v>
      </c>
      <c r="N13" s="58">
        <f t="shared" si="7"/>
        <v>0</v>
      </c>
      <c r="O13" s="58">
        <f t="shared" si="7"/>
        <v>0</v>
      </c>
      <c r="P13" s="58">
        <f t="shared" si="7"/>
        <v>0</v>
      </c>
      <c r="Q13" s="76">
        <f t="shared" si="1"/>
        <v>1</v>
      </c>
    </row>
    <row r="14" spans="1:21" ht="51" customHeight="1" x14ac:dyDescent="0.2">
      <c r="A14" s="61"/>
      <c r="B14" s="58"/>
      <c r="C14" s="58"/>
      <c r="D14" s="58"/>
      <c r="E14" s="58"/>
      <c r="F14" s="58"/>
      <c r="G14" s="62"/>
      <c r="J14" s="70" t="s">
        <v>235</v>
      </c>
      <c r="K14" s="58">
        <f t="shared" ref="K14:P14" si="8">K13*K4</f>
        <v>0</v>
      </c>
      <c r="L14" s="58">
        <f t="shared" si="8"/>
        <v>0.38461538461538464</v>
      </c>
      <c r="M14" s="58">
        <f t="shared" si="8"/>
        <v>0.15384615384615385</v>
      </c>
      <c r="N14" s="58">
        <f t="shared" si="8"/>
        <v>0</v>
      </c>
      <c r="O14" s="58">
        <f t="shared" si="8"/>
        <v>0</v>
      </c>
      <c r="P14" s="58">
        <f t="shared" si="8"/>
        <v>0</v>
      </c>
      <c r="Q14" s="76">
        <f t="shared" si="1"/>
        <v>0.53846153846153855</v>
      </c>
    </row>
    <row r="15" spans="1:21" ht="33" customHeight="1" x14ac:dyDescent="0.2">
      <c r="A15" s="61" t="s">
        <v>5</v>
      </c>
      <c r="B15" s="58">
        <v>4</v>
      </c>
      <c r="C15" s="58">
        <v>8</v>
      </c>
      <c r="D15" s="58">
        <v>1</v>
      </c>
      <c r="E15" s="58">
        <v>0</v>
      </c>
      <c r="F15" s="58">
        <v>0</v>
      </c>
      <c r="G15" s="62">
        <v>0</v>
      </c>
      <c r="J15" s="70" t="s">
        <v>234</v>
      </c>
      <c r="K15" s="58">
        <f t="shared" ref="K15:P15" si="9">B15/13</f>
        <v>0.30769230769230771</v>
      </c>
      <c r="L15" s="58">
        <f t="shared" si="9"/>
        <v>0.61538461538461542</v>
      </c>
      <c r="M15" s="58">
        <f t="shared" si="9"/>
        <v>7.6923076923076927E-2</v>
      </c>
      <c r="N15" s="58">
        <f t="shared" si="9"/>
        <v>0</v>
      </c>
      <c r="O15" s="58">
        <f t="shared" si="9"/>
        <v>0</v>
      </c>
      <c r="P15" s="58">
        <f t="shared" si="9"/>
        <v>0</v>
      </c>
      <c r="Q15" s="76">
        <f t="shared" si="1"/>
        <v>1</v>
      </c>
    </row>
    <row r="16" spans="1:21" ht="33" customHeight="1" x14ac:dyDescent="0.2">
      <c r="A16" s="61"/>
      <c r="B16" s="58"/>
      <c r="C16" s="58"/>
      <c r="D16" s="58"/>
      <c r="E16" s="58"/>
      <c r="F16" s="58"/>
      <c r="G16" s="62"/>
      <c r="J16" s="70" t="s">
        <v>235</v>
      </c>
      <c r="K16" s="58">
        <f t="shared" ref="K16:P16" si="10">K15*K4</f>
        <v>0</v>
      </c>
      <c r="L16" s="58">
        <f t="shared" si="10"/>
        <v>0.61538461538461542</v>
      </c>
      <c r="M16" s="58">
        <f t="shared" si="10"/>
        <v>0.15384615384615385</v>
      </c>
      <c r="N16" s="58">
        <f t="shared" si="10"/>
        <v>0</v>
      </c>
      <c r="O16" s="58">
        <f t="shared" si="10"/>
        <v>0</v>
      </c>
      <c r="P16" s="58">
        <f t="shared" si="10"/>
        <v>0</v>
      </c>
      <c r="Q16" s="76">
        <f t="shared" si="1"/>
        <v>0.76923076923076927</v>
      </c>
    </row>
    <row r="17" spans="1:39" ht="46.5" customHeight="1" x14ac:dyDescent="0.2">
      <c r="A17" s="61" t="s">
        <v>6</v>
      </c>
      <c r="B17" s="58">
        <v>10</v>
      </c>
      <c r="C17" s="58">
        <v>1</v>
      </c>
      <c r="D17" s="58">
        <v>1</v>
      </c>
      <c r="E17" s="58">
        <v>0</v>
      </c>
      <c r="F17" s="58">
        <v>1</v>
      </c>
      <c r="G17" s="62">
        <v>0</v>
      </c>
      <c r="J17" s="70" t="s">
        <v>234</v>
      </c>
      <c r="K17" s="58">
        <f t="shared" ref="K17:P17" si="11">B17/13</f>
        <v>0.76923076923076927</v>
      </c>
      <c r="L17" s="58">
        <f t="shared" si="11"/>
        <v>7.6923076923076927E-2</v>
      </c>
      <c r="M17" s="58">
        <f t="shared" si="11"/>
        <v>7.6923076923076927E-2</v>
      </c>
      <c r="N17" s="58">
        <f t="shared" si="11"/>
        <v>0</v>
      </c>
      <c r="O17" s="58">
        <f t="shared" si="11"/>
        <v>7.6923076923076927E-2</v>
      </c>
      <c r="P17" s="58">
        <f t="shared" si="11"/>
        <v>0</v>
      </c>
      <c r="Q17" s="76">
        <f t="shared" si="1"/>
        <v>1</v>
      </c>
    </row>
    <row r="18" spans="1:39" ht="46.5" customHeight="1" x14ac:dyDescent="0.2">
      <c r="A18" s="61"/>
      <c r="B18" s="58"/>
      <c r="C18" s="58"/>
      <c r="D18" s="58"/>
      <c r="E18" s="58"/>
      <c r="F18" s="58"/>
      <c r="G18" s="62"/>
      <c r="J18" s="70" t="s">
        <v>235</v>
      </c>
      <c r="K18" s="58">
        <f t="shared" ref="K18:P18" si="12">K17*K4</f>
        <v>0</v>
      </c>
      <c r="L18" s="58">
        <f t="shared" si="12"/>
        <v>7.6923076923076927E-2</v>
      </c>
      <c r="M18" s="58">
        <f t="shared" si="12"/>
        <v>0.15384615384615385</v>
      </c>
      <c r="N18" s="58">
        <f t="shared" si="12"/>
        <v>0</v>
      </c>
      <c r="O18" s="58">
        <f t="shared" si="12"/>
        <v>0.30769230769230771</v>
      </c>
      <c r="P18" s="58">
        <f t="shared" si="12"/>
        <v>0</v>
      </c>
      <c r="Q18" s="76">
        <f t="shared" si="1"/>
        <v>0.53846153846153855</v>
      </c>
    </row>
    <row r="19" spans="1:39" ht="44.25" customHeight="1" x14ac:dyDescent="0.2">
      <c r="A19" s="61" t="s">
        <v>7</v>
      </c>
      <c r="B19" s="58">
        <v>1</v>
      </c>
      <c r="C19" s="58">
        <v>2</v>
      </c>
      <c r="D19" s="58">
        <v>5</v>
      </c>
      <c r="E19" s="58">
        <v>5</v>
      </c>
      <c r="F19" s="58">
        <v>0</v>
      </c>
      <c r="G19" s="62">
        <v>0</v>
      </c>
      <c r="J19" s="70" t="s">
        <v>234</v>
      </c>
      <c r="K19" s="58">
        <f t="shared" ref="K19:P19" si="13">B19/13</f>
        <v>7.6923076923076927E-2</v>
      </c>
      <c r="L19" s="58">
        <f t="shared" si="13"/>
        <v>0.15384615384615385</v>
      </c>
      <c r="M19" s="58">
        <f t="shared" si="13"/>
        <v>0.38461538461538464</v>
      </c>
      <c r="N19" s="58">
        <f t="shared" si="13"/>
        <v>0.38461538461538464</v>
      </c>
      <c r="O19" s="58">
        <f t="shared" si="13"/>
        <v>0</v>
      </c>
      <c r="P19" s="58">
        <f t="shared" si="13"/>
        <v>0</v>
      </c>
      <c r="Q19" s="76">
        <f t="shared" si="1"/>
        <v>1</v>
      </c>
    </row>
    <row r="20" spans="1:39" ht="44.25" customHeight="1" x14ac:dyDescent="0.2">
      <c r="A20" s="61"/>
      <c r="B20" s="58"/>
      <c r="C20" s="58"/>
      <c r="D20" s="58"/>
      <c r="E20" s="58"/>
      <c r="F20" s="58"/>
      <c r="G20" s="62"/>
      <c r="J20" s="70" t="s">
        <v>235</v>
      </c>
      <c r="K20" s="58">
        <f t="shared" ref="K20:P20" si="14">K19*K4</f>
        <v>0</v>
      </c>
      <c r="L20" s="58">
        <f t="shared" si="14"/>
        <v>0.15384615384615385</v>
      </c>
      <c r="M20" s="58">
        <f t="shared" si="14"/>
        <v>0.76923076923076927</v>
      </c>
      <c r="N20" s="58">
        <f t="shared" si="14"/>
        <v>1.153846153846154</v>
      </c>
      <c r="O20" s="58">
        <f t="shared" si="14"/>
        <v>0</v>
      </c>
      <c r="P20" s="58">
        <f t="shared" si="14"/>
        <v>0</v>
      </c>
      <c r="Q20" s="76">
        <f t="shared" si="1"/>
        <v>2.0769230769230771</v>
      </c>
    </row>
    <row r="21" spans="1:39" ht="30" customHeight="1" x14ac:dyDescent="0.2">
      <c r="A21" s="61" t="s">
        <v>8</v>
      </c>
      <c r="B21" s="58">
        <v>1</v>
      </c>
      <c r="C21" s="58">
        <v>3</v>
      </c>
      <c r="D21" s="58">
        <v>9</v>
      </c>
      <c r="E21" s="58">
        <v>0</v>
      </c>
      <c r="F21" s="58">
        <v>0</v>
      </c>
      <c r="G21" s="62">
        <v>0</v>
      </c>
      <c r="J21" s="70" t="s">
        <v>234</v>
      </c>
      <c r="K21" s="58">
        <f t="shared" ref="K21:P21" si="15">B21/13</f>
        <v>7.6923076923076927E-2</v>
      </c>
      <c r="L21" s="58">
        <f t="shared" si="15"/>
        <v>0.23076923076923078</v>
      </c>
      <c r="M21" s="58">
        <f t="shared" si="15"/>
        <v>0.69230769230769229</v>
      </c>
      <c r="N21" s="58">
        <f t="shared" si="15"/>
        <v>0</v>
      </c>
      <c r="O21" s="58">
        <f t="shared" si="15"/>
        <v>0</v>
      </c>
      <c r="P21" s="58">
        <f t="shared" si="15"/>
        <v>0</v>
      </c>
      <c r="Q21" s="76">
        <f t="shared" si="1"/>
        <v>1</v>
      </c>
    </row>
    <row r="22" spans="1:39" ht="30" customHeight="1" x14ac:dyDescent="0.2">
      <c r="A22" s="61"/>
      <c r="B22" s="58"/>
      <c r="C22" s="58"/>
      <c r="D22" s="58"/>
      <c r="E22" s="58"/>
      <c r="F22" s="58"/>
      <c r="G22" s="62"/>
      <c r="J22" s="70" t="s">
        <v>235</v>
      </c>
      <c r="K22" s="58">
        <f t="shared" ref="K22:P22" si="16">K21*K4</f>
        <v>0</v>
      </c>
      <c r="L22" s="58">
        <f t="shared" si="16"/>
        <v>0.23076923076923078</v>
      </c>
      <c r="M22" s="58">
        <f t="shared" si="16"/>
        <v>1.3846153846153846</v>
      </c>
      <c r="N22" s="58">
        <f t="shared" si="16"/>
        <v>0</v>
      </c>
      <c r="O22" s="58">
        <f t="shared" si="16"/>
        <v>0</v>
      </c>
      <c r="P22" s="58">
        <f t="shared" si="16"/>
        <v>0</v>
      </c>
      <c r="Q22" s="76">
        <f t="shared" si="1"/>
        <v>1.6153846153846154</v>
      </c>
    </row>
    <row r="23" spans="1:39" ht="42.75" customHeight="1" thickBot="1" x14ac:dyDescent="0.25">
      <c r="A23" s="63" t="s">
        <v>9</v>
      </c>
      <c r="B23" s="64">
        <v>0</v>
      </c>
      <c r="C23" s="64">
        <v>0</v>
      </c>
      <c r="D23" s="64">
        <v>0</v>
      </c>
      <c r="E23" s="64">
        <v>3</v>
      </c>
      <c r="F23" s="64">
        <v>10</v>
      </c>
      <c r="G23" s="65">
        <v>0</v>
      </c>
      <c r="J23" s="70" t="s">
        <v>234</v>
      </c>
      <c r="K23" s="58">
        <f t="shared" ref="K23:P23" si="17">B23/13</f>
        <v>0</v>
      </c>
      <c r="L23" s="58">
        <f t="shared" si="17"/>
        <v>0</v>
      </c>
      <c r="M23" s="58">
        <f t="shared" si="17"/>
        <v>0</v>
      </c>
      <c r="N23" s="58">
        <f t="shared" si="17"/>
        <v>0.23076923076923078</v>
      </c>
      <c r="O23" s="58">
        <f t="shared" si="17"/>
        <v>0.76923076923076927</v>
      </c>
      <c r="P23" s="58">
        <f t="shared" si="17"/>
        <v>0</v>
      </c>
      <c r="Q23" s="76">
        <f t="shared" si="1"/>
        <v>1</v>
      </c>
    </row>
    <row r="24" spans="1:39" ht="15.75" thickBot="1" x14ac:dyDescent="0.25">
      <c r="J24" s="77" t="s">
        <v>235</v>
      </c>
      <c r="K24" s="64">
        <f t="shared" ref="K24:P24" si="18">K23*K4</f>
        <v>0</v>
      </c>
      <c r="L24" s="64">
        <f t="shared" si="18"/>
        <v>0</v>
      </c>
      <c r="M24" s="64">
        <f t="shared" si="18"/>
        <v>0</v>
      </c>
      <c r="N24" s="64">
        <f t="shared" si="18"/>
        <v>0.69230769230769229</v>
      </c>
      <c r="O24" s="64">
        <f t="shared" si="18"/>
        <v>3.0769230769230771</v>
      </c>
      <c r="P24" s="64">
        <f t="shared" si="18"/>
        <v>0</v>
      </c>
      <c r="Q24" s="78">
        <f t="shared" si="1"/>
        <v>3.7692307692307692</v>
      </c>
    </row>
    <row r="27" spans="1:39" ht="15.75" thickBot="1" x14ac:dyDescent="0.25"/>
    <row r="28" spans="1:39" ht="16.5" thickBot="1" x14ac:dyDescent="0.3">
      <c r="A28" s="82" t="s">
        <v>178</v>
      </c>
      <c r="B28" s="83">
        <v>0</v>
      </c>
      <c r="C28" s="83">
        <v>1</v>
      </c>
      <c r="D28" s="83">
        <v>2</v>
      </c>
      <c r="E28" s="83">
        <v>3</v>
      </c>
      <c r="F28" s="83">
        <v>4</v>
      </c>
      <c r="G28" s="84">
        <v>5</v>
      </c>
      <c r="J28" s="89" t="s">
        <v>236</v>
      </c>
      <c r="K28" s="83">
        <v>0</v>
      </c>
      <c r="L28" s="83">
        <v>1</v>
      </c>
      <c r="M28" s="83">
        <v>2</v>
      </c>
      <c r="N28" s="83">
        <v>3</v>
      </c>
      <c r="O28" s="83">
        <v>4</v>
      </c>
      <c r="P28" s="83">
        <v>5</v>
      </c>
      <c r="Q28" s="90" t="s">
        <v>237</v>
      </c>
    </row>
    <row r="29" spans="1:39" s="69" customFormat="1" ht="15.75" x14ac:dyDescent="0.25">
      <c r="A29" s="66" t="s">
        <v>179</v>
      </c>
      <c r="B29" s="67"/>
      <c r="C29" s="67"/>
      <c r="D29" s="67"/>
      <c r="E29" s="67"/>
      <c r="F29" s="67"/>
      <c r="G29" s="85"/>
      <c r="H29" s="68"/>
      <c r="I29" s="68"/>
      <c r="J29" s="91"/>
      <c r="K29" s="92"/>
      <c r="L29" s="92"/>
      <c r="M29" s="92"/>
      <c r="N29" s="92"/>
      <c r="O29" s="92"/>
      <c r="P29" s="92"/>
      <c r="Q29" s="93"/>
      <c r="R29" s="68"/>
      <c r="S29" s="168" t="s">
        <v>242</v>
      </c>
      <c r="T29" s="169"/>
      <c r="U29" s="172">
        <f>(Q31+Q33+Q35+Q37+Q40+Q42+Q44+Q46+Q48+Q50+Q52+Q55+Q57)/13</f>
        <v>0.1775147928994083</v>
      </c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</row>
    <row r="30" spans="1:39" ht="30.75" thickBot="1" x14ac:dyDescent="0.25">
      <c r="A30" s="61" t="s">
        <v>10</v>
      </c>
      <c r="B30" s="58">
        <v>5</v>
      </c>
      <c r="C30" s="58">
        <v>8</v>
      </c>
      <c r="D30" s="58">
        <v>0</v>
      </c>
      <c r="E30" s="58">
        <v>0</v>
      </c>
      <c r="F30" s="58">
        <v>0</v>
      </c>
      <c r="G30" s="62">
        <v>0</v>
      </c>
      <c r="J30" s="70" t="s">
        <v>234</v>
      </c>
      <c r="K30" s="58">
        <f t="shared" ref="K30:P30" si="19">B30/13</f>
        <v>0.38461538461538464</v>
      </c>
      <c r="L30" s="58">
        <f t="shared" si="19"/>
        <v>0.61538461538461542</v>
      </c>
      <c r="M30" s="58">
        <f t="shared" si="19"/>
        <v>0</v>
      </c>
      <c r="N30" s="58">
        <f t="shared" si="19"/>
        <v>0</v>
      </c>
      <c r="O30" s="58">
        <f t="shared" si="19"/>
        <v>0</v>
      </c>
      <c r="P30" s="58">
        <f t="shared" si="19"/>
        <v>0</v>
      </c>
      <c r="Q30" s="76">
        <f>SUM(K30:P30)</f>
        <v>1</v>
      </c>
      <c r="S30" s="170"/>
      <c r="T30" s="171"/>
      <c r="U30" s="173"/>
    </row>
    <row r="31" spans="1:39" x14ac:dyDescent="0.2">
      <c r="A31" s="61"/>
      <c r="B31" s="58"/>
      <c r="C31" s="58"/>
      <c r="D31" s="58"/>
      <c r="E31" s="58"/>
      <c r="F31" s="58"/>
      <c r="G31" s="62"/>
      <c r="J31" s="70" t="s">
        <v>235</v>
      </c>
      <c r="K31" s="58">
        <f t="shared" ref="K31:P31" si="20">K30*K28</f>
        <v>0</v>
      </c>
      <c r="L31" s="58">
        <f t="shared" si="20"/>
        <v>0.61538461538461542</v>
      </c>
      <c r="M31" s="58">
        <f t="shared" si="20"/>
        <v>0</v>
      </c>
      <c r="N31" s="58">
        <f t="shared" si="20"/>
        <v>0</v>
      </c>
      <c r="O31" s="58">
        <f t="shared" si="20"/>
        <v>0</v>
      </c>
      <c r="P31" s="58">
        <f t="shared" si="20"/>
        <v>0</v>
      </c>
      <c r="Q31" s="76">
        <f>SUM(K31:P31)</f>
        <v>0.61538461538461542</v>
      </c>
    </row>
    <row r="32" spans="1:39" x14ac:dyDescent="0.2">
      <c r="A32" s="70" t="s">
        <v>11</v>
      </c>
      <c r="B32" s="58">
        <v>10</v>
      </c>
      <c r="C32" s="58">
        <v>3</v>
      </c>
      <c r="D32" s="58">
        <v>0</v>
      </c>
      <c r="E32" s="58">
        <v>0</v>
      </c>
      <c r="F32" s="58">
        <v>0</v>
      </c>
      <c r="G32" s="62">
        <v>0</v>
      </c>
      <c r="J32" s="70" t="s">
        <v>234</v>
      </c>
      <c r="K32" s="58">
        <f t="shared" ref="K32:P32" si="21">B32/13</f>
        <v>0.76923076923076927</v>
      </c>
      <c r="L32" s="58">
        <f t="shared" si="21"/>
        <v>0.23076923076923078</v>
      </c>
      <c r="M32" s="58">
        <f t="shared" si="21"/>
        <v>0</v>
      </c>
      <c r="N32" s="58">
        <f t="shared" si="21"/>
        <v>0</v>
      </c>
      <c r="O32" s="58">
        <f t="shared" si="21"/>
        <v>0</v>
      </c>
      <c r="P32" s="58">
        <f t="shared" si="21"/>
        <v>0</v>
      </c>
      <c r="Q32" s="76">
        <f t="shared" ref="Q32:Q56" si="22">SUM(K32:P32)</f>
        <v>1</v>
      </c>
    </row>
    <row r="33" spans="1:116" x14ac:dyDescent="0.2">
      <c r="A33" s="70"/>
      <c r="B33" s="58"/>
      <c r="C33" s="58"/>
      <c r="D33" s="58"/>
      <c r="E33" s="58"/>
      <c r="F33" s="58"/>
      <c r="G33" s="62"/>
      <c r="J33" s="70" t="s">
        <v>235</v>
      </c>
      <c r="K33" s="58">
        <f t="shared" ref="K33:P33" si="23">K32*K28</f>
        <v>0</v>
      </c>
      <c r="L33" s="58">
        <f t="shared" si="23"/>
        <v>0.23076923076923078</v>
      </c>
      <c r="M33" s="58">
        <f t="shared" si="23"/>
        <v>0</v>
      </c>
      <c r="N33" s="58">
        <f t="shared" si="23"/>
        <v>0</v>
      </c>
      <c r="O33" s="58">
        <f t="shared" si="23"/>
        <v>0</v>
      </c>
      <c r="P33" s="58">
        <f t="shared" si="23"/>
        <v>0</v>
      </c>
      <c r="Q33" s="76">
        <f t="shared" si="22"/>
        <v>0.23076923076923078</v>
      </c>
    </row>
    <row r="34" spans="1:116" ht="105" x14ac:dyDescent="0.2">
      <c r="A34" s="61" t="s">
        <v>12</v>
      </c>
      <c r="B34" s="58">
        <v>13</v>
      </c>
      <c r="C34" s="58">
        <v>0</v>
      </c>
      <c r="D34" s="58">
        <v>0</v>
      </c>
      <c r="E34" s="58">
        <v>0</v>
      </c>
      <c r="F34" s="58">
        <v>0</v>
      </c>
      <c r="G34" s="62">
        <v>0</v>
      </c>
      <c r="J34" s="70" t="s">
        <v>234</v>
      </c>
      <c r="K34" s="58">
        <f t="shared" ref="K34:P34" si="24">B34/13</f>
        <v>1</v>
      </c>
      <c r="L34" s="58">
        <f t="shared" si="24"/>
        <v>0</v>
      </c>
      <c r="M34" s="58">
        <f t="shared" si="24"/>
        <v>0</v>
      </c>
      <c r="N34" s="58">
        <f t="shared" si="24"/>
        <v>0</v>
      </c>
      <c r="O34" s="58">
        <f t="shared" si="24"/>
        <v>0</v>
      </c>
      <c r="P34" s="58">
        <f t="shared" si="24"/>
        <v>0</v>
      </c>
      <c r="Q34" s="76">
        <f t="shared" si="22"/>
        <v>1</v>
      </c>
    </row>
    <row r="35" spans="1:116" x14ac:dyDescent="0.2">
      <c r="A35" s="61"/>
      <c r="B35" s="58"/>
      <c r="C35" s="58"/>
      <c r="D35" s="58"/>
      <c r="E35" s="58"/>
      <c r="F35" s="58"/>
      <c r="G35" s="62"/>
      <c r="J35" s="70" t="s">
        <v>235</v>
      </c>
      <c r="K35" s="58">
        <f t="shared" ref="K35:P35" si="25">K34*K28</f>
        <v>0</v>
      </c>
      <c r="L35" s="58">
        <f t="shared" si="25"/>
        <v>0</v>
      </c>
      <c r="M35" s="58">
        <f t="shared" si="25"/>
        <v>0</v>
      </c>
      <c r="N35" s="58">
        <f t="shared" si="25"/>
        <v>0</v>
      </c>
      <c r="O35" s="58">
        <f t="shared" si="25"/>
        <v>0</v>
      </c>
      <c r="P35" s="58">
        <f t="shared" si="25"/>
        <v>0</v>
      </c>
      <c r="Q35" s="76">
        <f t="shared" si="22"/>
        <v>0</v>
      </c>
    </row>
    <row r="36" spans="1:116" ht="90" x14ac:dyDescent="0.2">
      <c r="A36" s="61" t="s">
        <v>13</v>
      </c>
      <c r="B36" s="58">
        <v>11</v>
      </c>
      <c r="C36" s="58">
        <v>2</v>
      </c>
      <c r="D36" s="58">
        <v>0</v>
      </c>
      <c r="E36" s="58">
        <v>0</v>
      </c>
      <c r="F36" s="58">
        <v>0</v>
      </c>
      <c r="G36" s="62">
        <v>0</v>
      </c>
      <c r="J36" s="70" t="s">
        <v>234</v>
      </c>
      <c r="K36" s="58">
        <f t="shared" ref="K36:P36" si="26">B36/13</f>
        <v>0.84615384615384615</v>
      </c>
      <c r="L36" s="58">
        <f t="shared" si="26"/>
        <v>0.15384615384615385</v>
      </c>
      <c r="M36" s="58">
        <f t="shared" si="26"/>
        <v>0</v>
      </c>
      <c r="N36" s="58">
        <f t="shared" si="26"/>
        <v>0</v>
      </c>
      <c r="O36" s="58">
        <f t="shared" si="26"/>
        <v>0</v>
      </c>
      <c r="P36" s="58">
        <f t="shared" si="26"/>
        <v>0</v>
      </c>
      <c r="Q36" s="76">
        <f t="shared" si="22"/>
        <v>1</v>
      </c>
    </row>
    <row r="37" spans="1:116" x14ac:dyDescent="0.2">
      <c r="A37" s="61"/>
      <c r="B37" s="58"/>
      <c r="C37" s="58"/>
      <c r="D37" s="58"/>
      <c r="E37" s="58"/>
      <c r="F37" s="58"/>
      <c r="G37" s="62"/>
      <c r="J37" s="70" t="s">
        <v>235</v>
      </c>
      <c r="K37" s="58">
        <f t="shared" ref="K37:P37" si="27">K36*K28</f>
        <v>0</v>
      </c>
      <c r="L37" s="58">
        <f t="shared" si="27"/>
        <v>0.15384615384615385</v>
      </c>
      <c r="M37" s="58">
        <f t="shared" si="27"/>
        <v>0</v>
      </c>
      <c r="N37" s="58">
        <f t="shared" si="27"/>
        <v>0</v>
      </c>
      <c r="O37" s="58">
        <f t="shared" si="27"/>
        <v>0</v>
      </c>
      <c r="P37" s="58">
        <f t="shared" si="27"/>
        <v>0</v>
      </c>
      <c r="Q37" s="76">
        <f>SUM(K37:P37)</f>
        <v>0.15384615384615385</v>
      </c>
    </row>
    <row r="38" spans="1:116" s="69" customFormat="1" ht="15.75" x14ac:dyDescent="0.25">
      <c r="A38" s="71" t="s">
        <v>287</v>
      </c>
      <c r="B38" s="67"/>
      <c r="C38" s="67"/>
      <c r="D38" s="67"/>
      <c r="E38" s="67"/>
      <c r="F38" s="67"/>
      <c r="G38" s="85"/>
      <c r="H38" s="68"/>
      <c r="I38" s="68"/>
      <c r="J38" s="91"/>
      <c r="K38" s="92"/>
      <c r="L38" s="92"/>
      <c r="M38" s="92"/>
      <c r="N38" s="92"/>
      <c r="O38" s="92"/>
      <c r="P38" s="92"/>
      <c r="Q38" s="93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</row>
    <row r="39" spans="1:116" ht="75" x14ac:dyDescent="0.2">
      <c r="A39" s="61" t="s">
        <v>241</v>
      </c>
      <c r="B39" s="58">
        <v>9</v>
      </c>
      <c r="C39" s="58">
        <v>4</v>
      </c>
      <c r="D39" s="58">
        <v>0</v>
      </c>
      <c r="E39" s="58">
        <v>0</v>
      </c>
      <c r="F39" s="58">
        <v>0</v>
      </c>
      <c r="G39" s="62">
        <v>0</v>
      </c>
      <c r="J39" s="70" t="s">
        <v>234</v>
      </c>
      <c r="K39" s="58">
        <f t="shared" ref="K39:P39" si="28">B39/13</f>
        <v>0.69230769230769229</v>
      </c>
      <c r="L39" s="58">
        <f t="shared" si="28"/>
        <v>0.30769230769230771</v>
      </c>
      <c r="M39" s="58">
        <f t="shared" si="28"/>
        <v>0</v>
      </c>
      <c r="N39" s="58">
        <f t="shared" si="28"/>
        <v>0</v>
      </c>
      <c r="O39" s="58">
        <f t="shared" si="28"/>
        <v>0</v>
      </c>
      <c r="P39" s="58">
        <f t="shared" si="28"/>
        <v>0</v>
      </c>
      <c r="Q39" s="76">
        <f t="shared" si="22"/>
        <v>1</v>
      </c>
    </row>
    <row r="40" spans="1:116" x14ac:dyDescent="0.2">
      <c r="A40" s="61"/>
      <c r="B40" s="58"/>
      <c r="C40" s="58"/>
      <c r="D40" s="58"/>
      <c r="E40" s="58"/>
      <c r="F40" s="58"/>
      <c r="G40" s="62"/>
      <c r="J40" s="70" t="s">
        <v>235</v>
      </c>
      <c r="K40" s="58">
        <f t="shared" ref="K40:P40" si="29">K39*K28</f>
        <v>0</v>
      </c>
      <c r="L40" s="58">
        <f t="shared" si="29"/>
        <v>0.30769230769230771</v>
      </c>
      <c r="M40" s="58">
        <f t="shared" si="29"/>
        <v>0</v>
      </c>
      <c r="N40" s="58">
        <f t="shared" si="29"/>
        <v>0</v>
      </c>
      <c r="O40" s="58">
        <f t="shared" si="29"/>
        <v>0</v>
      </c>
      <c r="P40" s="58">
        <f t="shared" si="29"/>
        <v>0</v>
      </c>
      <c r="Q40" s="76">
        <f>SUM(K40:P40)</f>
        <v>0.30769230769230771</v>
      </c>
    </row>
    <row r="41" spans="1:116" ht="60" x14ac:dyDescent="0.2">
      <c r="A41" s="61" t="s">
        <v>14</v>
      </c>
      <c r="B41" s="58">
        <v>11</v>
      </c>
      <c r="C41" s="58">
        <v>2</v>
      </c>
      <c r="D41" s="58">
        <v>0</v>
      </c>
      <c r="E41" s="58">
        <v>0</v>
      </c>
      <c r="F41" s="58">
        <v>0</v>
      </c>
      <c r="G41" s="62">
        <v>0</v>
      </c>
      <c r="J41" s="70" t="s">
        <v>234</v>
      </c>
      <c r="K41" s="58">
        <f t="shared" ref="K41:P41" si="30">B41/13</f>
        <v>0.84615384615384615</v>
      </c>
      <c r="L41" s="58">
        <f t="shared" si="30"/>
        <v>0.15384615384615385</v>
      </c>
      <c r="M41" s="58">
        <f t="shared" si="30"/>
        <v>0</v>
      </c>
      <c r="N41" s="58">
        <f t="shared" si="30"/>
        <v>0</v>
      </c>
      <c r="O41" s="58">
        <f t="shared" si="30"/>
        <v>0</v>
      </c>
      <c r="P41" s="58">
        <f t="shared" si="30"/>
        <v>0</v>
      </c>
      <c r="Q41" s="76">
        <f>SUM(K41:P41)</f>
        <v>1</v>
      </c>
    </row>
    <row r="42" spans="1:116" x14ac:dyDescent="0.2">
      <c r="A42" s="61"/>
      <c r="B42" s="58"/>
      <c r="C42" s="58"/>
      <c r="D42" s="58"/>
      <c r="E42" s="58"/>
      <c r="F42" s="58"/>
      <c r="G42" s="62"/>
      <c r="J42" s="70" t="s">
        <v>235</v>
      </c>
      <c r="K42" s="58">
        <f t="shared" ref="K42:P42" si="31">K41*K28</f>
        <v>0</v>
      </c>
      <c r="L42" s="58">
        <f t="shared" si="31"/>
        <v>0.15384615384615385</v>
      </c>
      <c r="M42" s="58">
        <f t="shared" si="31"/>
        <v>0</v>
      </c>
      <c r="N42" s="58">
        <f t="shared" si="31"/>
        <v>0</v>
      </c>
      <c r="O42" s="58">
        <f t="shared" si="31"/>
        <v>0</v>
      </c>
      <c r="P42" s="58">
        <f t="shared" si="31"/>
        <v>0</v>
      </c>
      <c r="Q42" s="76">
        <f>SUM(K42:P42)</f>
        <v>0.15384615384615385</v>
      </c>
    </row>
    <row r="43" spans="1:116" ht="60" x14ac:dyDescent="0.2">
      <c r="A43" s="61" t="s">
        <v>15</v>
      </c>
      <c r="B43" s="58">
        <v>12</v>
      </c>
      <c r="C43" s="58">
        <v>1</v>
      </c>
      <c r="D43" s="58">
        <v>0</v>
      </c>
      <c r="E43" s="58">
        <v>0</v>
      </c>
      <c r="F43" s="58">
        <v>0</v>
      </c>
      <c r="G43" s="62">
        <v>0</v>
      </c>
      <c r="J43" s="70" t="s">
        <v>234</v>
      </c>
      <c r="K43" s="58">
        <f t="shared" ref="K43:P43" si="32">B43/13</f>
        <v>0.92307692307692313</v>
      </c>
      <c r="L43" s="58">
        <f t="shared" si="32"/>
        <v>7.6923076923076927E-2</v>
      </c>
      <c r="M43" s="58">
        <f t="shared" si="32"/>
        <v>0</v>
      </c>
      <c r="N43" s="58">
        <f t="shared" si="32"/>
        <v>0</v>
      </c>
      <c r="O43" s="58">
        <f t="shared" si="32"/>
        <v>0</v>
      </c>
      <c r="P43" s="58">
        <f t="shared" si="32"/>
        <v>0</v>
      </c>
      <c r="Q43" s="76">
        <f t="shared" ref="Q43:Q47" si="33">SUM(K43:P43)</f>
        <v>1</v>
      </c>
    </row>
    <row r="44" spans="1:116" x14ac:dyDescent="0.2">
      <c r="A44" s="61"/>
      <c r="B44" s="58"/>
      <c r="C44" s="58"/>
      <c r="D44" s="58"/>
      <c r="E44" s="58"/>
      <c r="F44" s="58"/>
      <c r="G44" s="62"/>
      <c r="J44" s="70" t="s">
        <v>235</v>
      </c>
      <c r="K44" s="58">
        <f t="shared" ref="K44:P44" si="34">K43*K28</f>
        <v>0</v>
      </c>
      <c r="L44" s="58">
        <f t="shared" si="34"/>
        <v>7.6923076923076927E-2</v>
      </c>
      <c r="M44" s="58">
        <f t="shared" si="34"/>
        <v>0</v>
      </c>
      <c r="N44" s="58">
        <f t="shared" si="34"/>
        <v>0</v>
      </c>
      <c r="O44" s="58">
        <f t="shared" si="34"/>
        <v>0</v>
      </c>
      <c r="P44" s="58">
        <f t="shared" si="34"/>
        <v>0</v>
      </c>
      <c r="Q44" s="76">
        <f t="shared" si="33"/>
        <v>7.6923076923076927E-2</v>
      </c>
    </row>
    <row r="45" spans="1:116" ht="75" x14ac:dyDescent="0.2">
      <c r="A45" s="61" t="s">
        <v>16</v>
      </c>
      <c r="B45" s="58">
        <v>12</v>
      </c>
      <c r="C45" s="58">
        <v>1</v>
      </c>
      <c r="D45" s="58">
        <v>0</v>
      </c>
      <c r="E45" s="58">
        <v>0</v>
      </c>
      <c r="F45" s="58">
        <v>0</v>
      </c>
      <c r="G45" s="62">
        <v>0</v>
      </c>
      <c r="J45" s="70" t="s">
        <v>234</v>
      </c>
      <c r="K45" s="58">
        <f t="shared" ref="K45:P45" si="35">B45/13</f>
        <v>0.92307692307692313</v>
      </c>
      <c r="L45" s="58">
        <f t="shared" si="35"/>
        <v>7.6923076923076927E-2</v>
      </c>
      <c r="M45" s="58">
        <f t="shared" si="35"/>
        <v>0</v>
      </c>
      <c r="N45" s="58">
        <f t="shared" si="35"/>
        <v>0</v>
      </c>
      <c r="O45" s="58">
        <f t="shared" si="35"/>
        <v>0</v>
      </c>
      <c r="P45" s="58">
        <f t="shared" si="35"/>
        <v>0</v>
      </c>
      <c r="Q45" s="76">
        <f t="shared" si="33"/>
        <v>1</v>
      </c>
    </row>
    <row r="46" spans="1:116" x14ac:dyDescent="0.2">
      <c r="A46" s="61"/>
      <c r="B46" s="58"/>
      <c r="C46" s="58"/>
      <c r="D46" s="58"/>
      <c r="E46" s="58"/>
      <c r="F46" s="58"/>
      <c r="G46" s="62"/>
      <c r="J46" s="70" t="s">
        <v>235</v>
      </c>
      <c r="K46" s="58">
        <f t="shared" ref="K46:P46" si="36">K45*K28</f>
        <v>0</v>
      </c>
      <c r="L46" s="58">
        <f t="shared" si="36"/>
        <v>7.6923076923076927E-2</v>
      </c>
      <c r="M46" s="58">
        <f t="shared" si="36"/>
        <v>0</v>
      </c>
      <c r="N46" s="58">
        <f t="shared" si="36"/>
        <v>0</v>
      </c>
      <c r="O46" s="58">
        <f t="shared" si="36"/>
        <v>0</v>
      </c>
      <c r="P46" s="58">
        <f t="shared" si="36"/>
        <v>0</v>
      </c>
      <c r="Q46" s="76">
        <f t="shared" si="33"/>
        <v>7.6923076923076927E-2</v>
      </c>
    </row>
    <row r="47" spans="1:116" ht="75" x14ac:dyDescent="0.2">
      <c r="A47" s="61" t="s">
        <v>17</v>
      </c>
      <c r="B47" s="58">
        <v>10</v>
      </c>
      <c r="C47" s="58">
        <v>3</v>
      </c>
      <c r="D47" s="58">
        <v>0</v>
      </c>
      <c r="E47" s="58">
        <v>0</v>
      </c>
      <c r="F47" s="58">
        <v>0</v>
      </c>
      <c r="G47" s="62">
        <v>0</v>
      </c>
      <c r="J47" s="70" t="s">
        <v>234</v>
      </c>
      <c r="K47" s="58">
        <f t="shared" ref="K47:P47" si="37">B47/13</f>
        <v>0.76923076923076927</v>
      </c>
      <c r="L47" s="58">
        <f t="shared" si="37"/>
        <v>0.23076923076923078</v>
      </c>
      <c r="M47" s="58">
        <f t="shared" si="37"/>
        <v>0</v>
      </c>
      <c r="N47" s="58">
        <f t="shared" si="37"/>
        <v>0</v>
      </c>
      <c r="O47" s="58">
        <f t="shared" si="37"/>
        <v>0</v>
      </c>
      <c r="P47" s="58">
        <f t="shared" si="37"/>
        <v>0</v>
      </c>
      <c r="Q47" s="76">
        <f t="shared" si="33"/>
        <v>1</v>
      </c>
    </row>
    <row r="48" spans="1:116" x14ac:dyDescent="0.2">
      <c r="A48" s="61"/>
      <c r="B48" s="58"/>
      <c r="C48" s="58"/>
      <c r="D48" s="58"/>
      <c r="E48" s="58"/>
      <c r="F48" s="58"/>
      <c r="G48" s="62"/>
      <c r="J48" s="70" t="s">
        <v>235</v>
      </c>
      <c r="K48" s="58">
        <f t="shared" ref="K48:P48" si="38">K47*K28</f>
        <v>0</v>
      </c>
      <c r="L48" s="58">
        <f t="shared" si="38"/>
        <v>0.23076923076923078</v>
      </c>
      <c r="M48" s="58">
        <f t="shared" si="38"/>
        <v>0</v>
      </c>
      <c r="N48" s="58">
        <f t="shared" si="38"/>
        <v>0</v>
      </c>
      <c r="O48" s="58">
        <f t="shared" si="38"/>
        <v>0</v>
      </c>
      <c r="P48" s="58">
        <f t="shared" si="38"/>
        <v>0</v>
      </c>
      <c r="Q48" s="76">
        <f t="shared" ref="Q48" si="39">SUM(K48:P48)</f>
        <v>0.23076923076923078</v>
      </c>
    </row>
    <row r="49" spans="1:35" ht="75" x14ac:dyDescent="0.2">
      <c r="A49" s="72" t="s">
        <v>18</v>
      </c>
      <c r="B49" s="58">
        <v>10</v>
      </c>
      <c r="C49" s="58">
        <v>3</v>
      </c>
      <c r="D49" s="58">
        <v>0</v>
      </c>
      <c r="E49" s="58">
        <v>0</v>
      </c>
      <c r="F49" s="58">
        <v>0</v>
      </c>
      <c r="G49" s="62">
        <v>0</v>
      </c>
      <c r="J49" s="70" t="s">
        <v>234</v>
      </c>
      <c r="K49" s="58">
        <f t="shared" ref="K49:P49" si="40">B49/13</f>
        <v>0.76923076923076927</v>
      </c>
      <c r="L49" s="58">
        <f t="shared" si="40"/>
        <v>0.23076923076923078</v>
      </c>
      <c r="M49" s="58">
        <f t="shared" si="40"/>
        <v>0</v>
      </c>
      <c r="N49" s="58">
        <f t="shared" si="40"/>
        <v>0</v>
      </c>
      <c r="O49" s="58">
        <f t="shared" si="40"/>
        <v>0</v>
      </c>
      <c r="P49" s="58">
        <f t="shared" si="40"/>
        <v>0</v>
      </c>
      <c r="Q49" s="76">
        <f t="shared" ref="Q49:Q50" si="41">SUM(K49:P49)</f>
        <v>1</v>
      </c>
    </row>
    <row r="50" spans="1:35" x14ac:dyDescent="0.2">
      <c r="A50" s="72"/>
      <c r="B50" s="58"/>
      <c r="C50" s="58"/>
      <c r="D50" s="58"/>
      <c r="E50" s="58"/>
      <c r="F50" s="58"/>
      <c r="G50" s="62"/>
      <c r="J50" s="70" t="s">
        <v>235</v>
      </c>
      <c r="K50" s="58">
        <f t="shared" ref="K50:P50" si="42">K49*K28</f>
        <v>0</v>
      </c>
      <c r="L50" s="58">
        <f t="shared" si="42"/>
        <v>0.23076923076923078</v>
      </c>
      <c r="M50" s="58">
        <f t="shared" si="42"/>
        <v>0</v>
      </c>
      <c r="N50" s="58">
        <f t="shared" si="42"/>
        <v>0</v>
      </c>
      <c r="O50" s="58">
        <f t="shared" si="42"/>
        <v>0</v>
      </c>
      <c r="P50" s="58">
        <f t="shared" si="42"/>
        <v>0</v>
      </c>
      <c r="Q50" s="76">
        <f t="shared" si="41"/>
        <v>0.23076923076923078</v>
      </c>
    </row>
    <row r="51" spans="1:35" ht="90" x14ac:dyDescent="0.2">
      <c r="A51" s="61" t="s">
        <v>19</v>
      </c>
      <c r="B51" s="58">
        <v>12</v>
      </c>
      <c r="C51" s="58">
        <v>1</v>
      </c>
      <c r="D51" s="58">
        <v>0</v>
      </c>
      <c r="E51" s="58">
        <v>0</v>
      </c>
      <c r="F51" s="58">
        <v>0</v>
      </c>
      <c r="G51" s="62">
        <v>0</v>
      </c>
      <c r="J51" s="70" t="s">
        <v>234</v>
      </c>
      <c r="K51" s="58">
        <f t="shared" ref="K51:P51" si="43">B51/13</f>
        <v>0.92307692307692313</v>
      </c>
      <c r="L51" s="58">
        <f t="shared" si="43"/>
        <v>7.6923076923076927E-2</v>
      </c>
      <c r="M51" s="58">
        <f t="shared" si="43"/>
        <v>0</v>
      </c>
      <c r="N51" s="58">
        <f t="shared" si="43"/>
        <v>0</v>
      </c>
      <c r="O51" s="58">
        <f t="shared" si="43"/>
        <v>0</v>
      </c>
      <c r="P51" s="58">
        <f t="shared" si="43"/>
        <v>0</v>
      </c>
      <c r="Q51" s="76">
        <f t="shared" ref="Q51:Q52" si="44">SUM(K51:P51)</f>
        <v>1</v>
      </c>
    </row>
    <row r="52" spans="1:35" x14ac:dyDescent="0.2">
      <c r="A52" s="61"/>
      <c r="B52" s="58"/>
      <c r="C52" s="58"/>
      <c r="D52" s="58"/>
      <c r="E52" s="58"/>
      <c r="F52" s="58"/>
      <c r="G52" s="62"/>
      <c r="J52" s="70" t="s">
        <v>235</v>
      </c>
      <c r="K52" s="58">
        <f t="shared" ref="K52:P52" si="45">K51*K28</f>
        <v>0</v>
      </c>
      <c r="L52" s="58">
        <f t="shared" si="45"/>
        <v>7.6923076923076927E-2</v>
      </c>
      <c r="M52" s="58">
        <f t="shared" si="45"/>
        <v>0</v>
      </c>
      <c r="N52" s="58">
        <f t="shared" si="45"/>
        <v>0</v>
      </c>
      <c r="O52" s="58">
        <f t="shared" si="45"/>
        <v>0</v>
      </c>
      <c r="P52" s="58">
        <f t="shared" si="45"/>
        <v>0</v>
      </c>
      <c r="Q52" s="76">
        <f t="shared" si="44"/>
        <v>7.6923076923076927E-2</v>
      </c>
    </row>
    <row r="53" spans="1:35" s="69" customFormat="1" ht="15.75" x14ac:dyDescent="0.25">
      <c r="A53" s="66" t="s">
        <v>180</v>
      </c>
      <c r="B53" s="67"/>
      <c r="C53" s="67"/>
      <c r="D53" s="67"/>
      <c r="E53" s="67"/>
      <c r="F53" s="67"/>
      <c r="G53" s="85"/>
      <c r="H53" s="164"/>
      <c r="I53" s="165"/>
      <c r="J53" s="94"/>
      <c r="K53" s="67"/>
      <c r="L53" s="67"/>
      <c r="M53" s="67"/>
      <c r="N53" s="67"/>
      <c r="O53" s="67"/>
      <c r="P53" s="67"/>
      <c r="Q53" s="85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</row>
    <row r="54" spans="1:35" ht="60" x14ac:dyDescent="0.2">
      <c r="A54" s="61" t="s">
        <v>20</v>
      </c>
      <c r="B54" s="58">
        <v>13</v>
      </c>
      <c r="C54" s="58">
        <v>0</v>
      </c>
      <c r="D54" s="58">
        <v>0</v>
      </c>
      <c r="E54" s="58">
        <v>0</v>
      </c>
      <c r="F54" s="58">
        <v>0</v>
      </c>
      <c r="G54" s="62">
        <v>0</v>
      </c>
      <c r="J54" s="70" t="s">
        <v>234</v>
      </c>
      <c r="K54" s="58">
        <f t="shared" ref="K54:P54" si="46">B54/13</f>
        <v>1</v>
      </c>
      <c r="L54" s="58">
        <f t="shared" si="46"/>
        <v>0</v>
      </c>
      <c r="M54" s="58">
        <f t="shared" si="46"/>
        <v>0</v>
      </c>
      <c r="N54" s="58">
        <f t="shared" si="46"/>
        <v>0</v>
      </c>
      <c r="O54" s="58">
        <f t="shared" si="46"/>
        <v>0</v>
      </c>
      <c r="P54" s="58">
        <f t="shared" si="46"/>
        <v>0</v>
      </c>
      <c r="Q54" s="76">
        <f t="shared" si="22"/>
        <v>1</v>
      </c>
    </row>
    <row r="55" spans="1:35" x14ac:dyDescent="0.2">
      <c r="A55" s="61"/>
      <c r="B55" s="58"/>
      <c r="C55" s="58"/>
      <c r="D55" s="58"/>
      <c r="E55" s="58"/>
      <c r="F55" s="58"/>
      <c r="G55" s="62"/>
      <c r="J55" s="70" t="s">
        <v>240</v>
      </c>
      <c r="K55" s="58">
        <f t="shared" ref="K55:P55" si="47">K54*K28</f>
        <v>0</v>
      </c>
      <c r="L55" s="58">
        <f t="shared" si="47"/>
        <v>0</v>
      </c>
      <c r="M55" s="58">
        <f t="shared" si="47"/>
        <v>0</v>
      </c>
      <c r="N55" s="58">
        <f t="shared" si="47"/>
        <v>0</v>
      </c>
      <c r="O55" s="58">
        <f t="shared" si="47"/>
        <v>0</v>
      </c>
      <c r="P55" s="58">
        <f t="shared" si="47"/>
        <v>0</v>
      </c>
      <c r="Q55" s="76">
        <f>SUM(K55:P55)</f>
        <v>0</v>
      </c>
    </row>
    <row r="56" spans="1:35" ht="90.75" thickBot="1" x14ac:dyDescent="0.25">
      <c r="A56" s="63" t="s">
        <v>21</v>
      </c>
      <c r="B56" s="64">
        <v>11</v>
      </c>
      <c r="C56" s="64">
        <v>2</v>
      </c>
      <c r="D56" s="64">
        <v>0</v>
      </c>
      <c r="E56" s="64">
        <v>0</v>
      </c>
      <c r="F56" s="64">
        <v>0</v>
      </c>
      <c r="G56" s="65">
        <v>0</v>
      </c>
      <c r="J56" s="70" t="s">
        <v>234</v>
      </c>
      <c r="K56" s="58">
        <f>B56/13</f>
        <v>0.84615384615384615</v>
      </c>
      <c r="L56" s="58">
        <f t="shared" ref="L56:P56" si="48">C56/13</f>
        <v>0.15384615384615385</v>
      </c>
      <c r="M56" s="58">
        <f t="shared" si="48"/>
        <v>0</v>
      </c>
      <c r="N56" s="58">
        <f t="shared" si="48"/>
        <v>0</v>
      </c>
      <c r="O56" s="58">
        <f t="shared" si="48"/>
        <v>0</v>
      </c>
      <c r="P56" s="58">
        <f t="shared" si="48"/>
        <v>0</v>
      </c>
      <c r="Q56" s="76">
        <f t="shared" si="22"/>
        <v>1</v>
      </c>
    </row>
    <row r="57" spans="1:35" ht="15.75" thickBot="1" x14ac:dyDescent="0.25">
      <c r="J57" s="77" t="s">
        <v>235</v>
      </c>
      <c r="K57" s="64">
        <f t="shared" ref="K57:P57" si="49">K56*K28</f>
        <v>0</v>
      </c>
      <c r="L57" s="64">
        <f t="shared" si="49"/>
        <v>0.15384615384615385</v>
      </c>
      <c r="M57" s="64">
        <f t="shared" si="49"/>
        <v>0</v>
      </c>
      <c r="N57" s="64">
        <f t="shared" si="49"/>
        <v>0</v>
      </c>
      <c r="O57" s="64">
        <f t="shared" si="49"/>
        <v>0</v>
      </c>
      <c r="P57" s="64">
        <f t="shared" si="49"/>
        <v>0</v>
      </c>
      <c r="Q57" s="78">
        <f t="shared" ref="Q57" si="50">SUM(K57:P57)</f>
        <v>0.15384615384615385</v>
      </c>
    </row>
    <row r="58" spans="1:35" ht="15.75" customHeight="1" thickBot="1" x14ac:dyDescent="0.25">
      <c r="B58" s="119"/>
    </row>
    <row r="59" spans="1:35" ht="16.5" thickBot="1" x14ac:dyDescent="0.3">
      <c r="A59" s="166" t="s">
        <v>289</v>
      </c>
      <c r="B59" s="167"/>
    </row>
    <row r="60" spans="1:35" x14ac:dyDescent="0.2">
      <c r="A60" s="120" t="s">
        <v>243</v>
      </c>
      <c r="B60" s="118">
        <v>1.52991452991453</v>
      </c>
    </row>
    <row r="61" spans="1:35" ht="15.75" thickBot="1" x14ac:dyDescent="0.25">
      <c r="A61" s="77" t="s">
        <v>244</v>
      </c>
      <c r="B61" s="65">
        <v>0.1775147928994083</v>
      </c>
    </row>
    <row r="63" spans="1:35" ht="15.75" thickBot="1" x14ac:dyDescent="0.25"/>
    <row r="64" spans="1:35" ht="16.5" thickBot="1" x14ac:dyDescent="0.3">
      <c r="A64" s="95" t="s">
        <v>238</v>
      </c>
      <c r="B64" s="96">
        <f>(B60+B61)/2</f>
        <v>0.85371466140696917</v>
      </c>
    </row>
  </sheetData>
  <mergeCells count="11">
    <mergeCell ref="H53:I53"/>
    <mergeCell ref="A59:B59"/>
    <mergeCell ref="S29:T30"/>
    <mergeCell ref="U29:U30"/>
    <mergeCell ref="B5:G5"/>
    <mergeCell ref="B6:G6"/>
    <mergeCell ref="S4:T6"/>
    <mergeCell ref="A2:A4"/>
    <mergeCell ref="B2:B3"/>
    <mergeCell ref="C2:C3"/>
    <mergeCell ref="D2:G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6"/>
  <sheetViews>
    <sheetView tabSelected="1" topLeftCell="A15" zoomScale="80" zoomScaleNormal="80" workbookViewId="0">
      <selection activeCell="I16" sqref="I16"/>
    </sheetView>
  </sheetViews>
  <sheetFormatPr baseColWidth="10" defaultRowHeight="15" x14ac:dyDescent="0.25"/>
  <cols>
    <col min="2" max="2" width="68" customWidth="1"/>
    <col min="3" max="6" width="9.7109375" customWidth="1"/>
    <col min="7" max="7" width="9.140625" customWidth="1"/>
    <col min="8" max="8" width="9.7109375" customWidth="1"/>
  </cols>
  <sheetData>
    <row r="1" spans="2:22" ht="15.75" thickBot="1" x14ac:dyDescent="0.3">
      <c r="B1" s="22"/>
      <c r="C1" s="209" t="s">
        <v>227</v>
      </c>
      <c r="D1" s="211" t="s">
        <v>228</v>
      </c>
      <c r="E1" s="213" t="s">
        <v>229</v>
      </c>
      <c r="F1" s="214"/>
      <c r="G1" s="214"/>
      <c r="H1" s="215"/>
      <c r="K1" t="s">
        <v>236</v>
      </c>
      <c r="L1" s="13">
        <v>0</v>
      </c>
      <c r="M1" s="13">
        <v>1</v>
      </c>
      <c r="N1" s="13">
        <v>2</v>
      </c>
      <c r="O1" s="13">
        <v>3</v>
      </c>
      <c r="P1" s="13">
        <v>4</v>
      </c>
      <c r="Q1" s="13">
        <v>5</v>
      </c>
      <c r="R1" s="14" t="s">
        <v>237</v>
      </c>
    </row>
    <row r="2" spans="2:22" ht="15" customHeight="1" thickBot="1" x14ac:dyDescent="0.3">
      <c r="B2" s="123" t="s">
        <v>181</v>
      </c>
      <c r="C2" s="210"/>
      <c r="D2" s="212"/>
      <c r="E2" s="127" t="s">
        <v>233</v>
      </c>
      <c r="F2" s="128" t="s">
        <v>232</v>
      </c>
      <c r="G2" s="128" t="s">
        <v>231</v>
      </c>
      <c r="H2" s="129" t="s">
        <v>230</v>
      </c>
      <c r="R2" s="15"/>
    </row>
    <row r="3" spans="2:22" ht="15.75" thickBot="1" x14ac:dyDescent="0.3">
      <c r="B3" s="122" t="s">
        <v>182</v>
      </c>
      <c r="C3" s="124">
        <v>0</v>
      </c>
      <c r="D3" s="125">
        <v>1</v>
      </c>
      <c r="E3" s="125">
        <v>2</v>
      </c>
      <c r="F3" s="125">
        <v>3</v>
      </c>
      <c r="G3" s="125">
        <v>4</v>
      </c>
      <c r="H3" s="126">
        <v>5</v>
      </c>
      <c r="R3" s="15"/>
      <c r="T3" s="193" t="s">
        <v>245</v>
      </c>
      <c r="U3" s="194"/>
      <c r="V3" s="191">
        <f>(R5+R7+R9+R11+R13)/5</f>
        <v>0.63076923076923086</v>
      </c>
    </row>
    <row r="4" spans="2:22" ht="30.75" thickBot="1" x14ac:dyDescent="0.3">
      <c r="B4" s="3" t="s">
        <v>22</v>
      </c>
      <c r="C4" s="2">
        <v>3</v>
      </c>
      <c r="D4" s="2">
        <v>6</v>
      </c>
      <c r="E4" s="2">
        <v>4</v>
      </c>
      <c r="F4" s="2">
        <v>0</v>
      </c>
      <c r="G4" s="2">
        <v>0</v>
      </c>
      <c r="H4" s="50">
        <v>0</v>
      </c>
      <c r="K4" s="101" t="s">
        <v>234</v>
      </c>
      <c r="L4" s="99">
        <f t="shared" ref="L4:Q4" si="0">C4/13</f>
        <v>0.23076923076923078</v>
      </c>
      <c r="M4" s="99">
        <f t="shared" si="0"/>
        <v>0.46153846153846156</v>
      </c>
      <c r="N4" s="99">
        <f t="shared" si="0"/>
        <v>0.30769230769230771</v>
      </c>
      <c r="O4" s="99">
        <f t="shared" si="0"/>
        <v>0</v>
      </c>
      <c r="P4" s="99">
        <f t="shared" si="0"/>
        <v>0</v>
      </c>
      <c r="Q4" s="99">
        <f t="shared" si="0"/>
        <v>0</v>
      </c>
      <c r="R4" s="102">
        <f>SUM(L4:Q4)</f>
        <v>1</v>
      </c>
      <c r="T4" s="195"/>
      <c r="U4" s="196"/>
      <c r="V4" s="192"/>
    </row>
    <row r="5" spans="2:22" x14ac:dyDescent="0.25">
      <c r="B5" s="3"/>
      <c r="C5" s="2"/>
      <c r="D5" s="2"/>
      <c r="E5" s="2"/>
      <c r="F5" s="2"/>
      <c r="G5" s="2"/>
      <c r="H5" s="50"/>
      <c r="K5" s="6" t="s">
        <v>235</v>
      </c>
      <c r="L5" s="2">
        <f>L4*L1</f>
        <v>0</v>
      </c>
      <c r="M5" s="2">
        <f t="shared" ref="M5:Q5" si="1">M4*M1</f>
        <v>0.46153846153846156</v>
      </c>
      <c r="N5" s="2">
        <f t="shared" si="1"/>
        <v>0.61538461538461542</v>
      </c>
      <c r="O5" s="2">
        <f t="shared" si="1"/>
        <v>0</v>
      </c>
      <c r="P5" s="2">
        <f t="shared" si="1"/>
        <v>0</v>
      </c>
      <c r="Q5" s="2">
        <f t="shared" si="1"/>
        <v>0</v>
      </c>
      <c r="R5" s="103">
        <f>SUM(L5:Q5)</f>
        <v>1.0769230769230771</v>
      </c>
    </row>
    <row r="6" spans="2:22" x14ac:dyDescent="0.25">
      <c r="B6" s="3" t="s">
        <v>23</v>
      </c>
      <c r="C6" s="2">
        <v>4</v>
      </c>
      <c r="D6" s="2">
        <v>9</v>
      </c>
      <c r="E6" s="2">
        <v>0</v>
      </c>
      <c r="F6" s="2">
        <v>0</v>
      </c>
      <c r="G6" s="2">
        <v>0</v>
      </c>
      <c r="H6" s="50">
        <v>0</v>
      </c>
      <c r="K6" s="6" t="s">
        <v>234</v>
      </c>
      <c r="L6" s="2">
        <f t="shared" ref="L6:Q6" si="2">C6/13</f>
        <v>0.30769230769230771</v>
      </c>
      <c r="M6" s="2">
        <f t="shared" si="2"/>
        <v>0.69230769230769229</v>
      </c>
      <c r="N6" s="2">
        <f t="shared" si="2"/>
        <v>0</v>
      </c>
      <c r="O6" s="2">
        <f t="shared" si="2"/>
        <v>0</v>
      </c>
      <c r="P6" s="2">
        <f t="shared" si="2"/>
        <v>0</v>
      </c>
      <c r="Q6" s="2">
        <f t="shared" si="2"/>
        <v>0</v>
      </c>
      <c r="R6" s="103">
        <f t="shared" ref="R6:R13" si="3">SUM(L6:Q6)</f>
        <v>1</v>
      </c>
    </row>
    <row r="7" spans="2:22" x14ac:dyDescent="0.25">
      <c r="B7" s="3"/>
      <c r="C7" s="2"/>
      <c r="D7" s="2"/>
      <c r="E7" s="2"/>
      <c r="F7" s="2"/>
      <c r="G7" s="2"/>
      <c r="H7" s="50"/>
      <c r="K7" s="6" t="s">
        <v>235</v>
      </c>
      <c r="L7" s="2">
        <f>L6*L1</f>
        <v>0</v>
      </c>
      <c r="M7" s="2">
        <f t="shared" ref="M7:Q7" si="4">M6*M1</f>
        <v>0.69230769230769229</v>
      </c>
      <c r="N7" s="2">
        <f t="shared" si="4"/>
        <v>0</v>
      </c>
      <c r="O7" s="2">
        <f t="shared" si="4"/>
        <v>0</v>
      </c>
      <c r="P7" s="2">
        <f t="shared" si="4"/>
        <v>0</v>
      </c>
      <c r="Q7" s="2">
        <f t="shared" si="4"/>
        <v>0</v>
      </c>
      <c r="R7" s="103">
        <f t="shared" si="3"/>
        <v>0.69230769230769229</v>
      </c>
    </row>
    <row r="8" spans="2:22" x14ac:dyDescent="0.25">
      <c r="B8" s="3" t="s">
        <v>24</v>
      </c>
      <c r="C8" s="2">
        <v>4</v>
      </c>
      <c r="D8" s="2">
        <v>9</v>
      </c>
      <c r="E8" s="2">
        <v>0</v>
      </c>
      <c r="F8" s="2">
        <v>0</v>
      </c>
      <c r="G8" s="2">
        <v>0</v>
      </c>
      <c r="H8" s="50">
        <v>0</v>
      </c>
      <c r="K8" s="6" t="s">
        <v>234</v>
      </c>
      <c r="L8" s="2">
        <f t="shared" ref="L8:Q8" si="5">C8/13</f>
        <v>0.30769230769230771</v>
      </c>
      <c r="M8" s="2">
        <f t="shared" si="5"/>
        <v>0.69230769230769229</v>
      </c>
      <c r="N8" s="2">
        <f t="shared" si="5"/>
        <v>0</v>
      </c>
      <c r="O8" s="2">
        <f t="shared" si="5"/>
        <v>0</v>
      </c>
      <c r="P8" s="2">
        <f t="shared" si="5"/>
        <v>0</v>
      </c>
      <c r="Q8" s="2">
        <f t="shared" si="5"/>
        <v>0</v>
      </c>
      <c r="R8" s="103">
        <f t="shared" si="3"/>
        <v>1</v>
      </c>
    </row>
    <row r="9" spans="2:22" x14ac:dyDescent="0.25">
      <c r="B9" s="3"/>
      <c r="C9" s="2"/>
      <c r="D9" s="2"/>
      <c r="E9" s="2"/>
      <c r="F9" s="2"/>
      <c r="G9" s="2"/>
      <c r="H9" s="50"/>
      <c r="K9" s="6" t="s">
        <v>235</v>
      </c>
      <c r="L9" s="2">
        <f>L8*L1</f>
        <v>0</v>
      </c>
      <c r="M9" s="2">
        <f t="shared" ref="M9:Q9" si="6">M8*M1</f>
        <v>0.69230769230769229</v>
      </c>
      <c r="N9" s="2">
        <f t="shared" si="6"/>
        <v>0</v>
      </c>
      <c r="O9" s="2">
        <f t="shared" si="6"/>
        <v>0</v>
      </c>
      <c r="P9" s="2">
        <f t="shared" si="6"/>
        <v>0</v>
      </c>
      <c r="Q9" s="2">
        <f t="shared" si="6"/>
        <v>0</v>
      </c>
      <c r="R9" s="103">
        <f t="shared" si="3"/>
        <v>0.69230769230769229</v>
      </c>
    </row>
    <row r="10" spans="2:22" x14ac:dyDescent="0.25">
      <c r="B10" s="3" t="s">
        <v>25</v>
      </c>
      <c r="C10" s="2">
        <v>8</v>
      </c>
      <c r="D10" s="2">
        <v>4</v>
      </c>
      <c r="E10" s="2">
        <v>1</v>
      </c>
      <c r="F10" s="2">
        <v>0</v>
      </c>
      <c r="G10" s="2">
        <v>0</v>
      </c>
      <c r="H10" s="50">
        <v>0</v>
      </c>
      <c r="K10" s="6" t="s">
        <v>234</v>
      </c>
      <c r="L10" s="2">
        <f t="shared" ref="L10:Q10" si="7">C10/13</f>
        <v>0.61538461538461542</v>
      </c>
      <c r="M10" s="2">
        <f t="shared" si="7"/>
        <v>0.30769230769230771</v>
      </c>
      <c r="N10" s="2">
        <f t="shared" si="7"/>
        <v>7.6923076923076927E-2</v>
      </c>
      <c r="O10" s="2">
        <f t="shared" si="7"/>
        <v>0</v>
      </c>
      <c r="P10" s="2">
        <f t="shared" si="7"/>
        <v>0</v>
      </c>
      <c r="Q10" s="2">
        <f t="shared" si="7"/>
        <v>0</v>
      </c>
      <c r="R10" s="103">
        <f t="shared" si="3"/>
        <v>1</v>
      </c>
    </row>
    <row r="11" spans="2:22" x14ac:dyDescent="0.25">
      <c r="B11" s="3"/>
      <c r="C11" s="2"/>
      <c r="D11" s="2"/>
      <c r="E11" s="2"/>
      <c r="F11" s="2"/>
      <c r="G11" s="2"/>
      <c r="H11" s="50"/>
      <c r="K11" s="6" t="s">
        <v>235</v>
      </c>
      <c r="L11" s="2">
        <f>L10*L1</f>
        <v>0</v>
      </c>
      <c r="M11" s="2">
        <f t="shared" ref="M11:Q11" si="8">M10*M1</f>
        <v>0.30769230769230771</v>
      </c>
      <c r="N11" s="2">
        <f t="shared" si="8"/>
        <v>0.15384615384615385</v>
      </c>
      <c r="O11" s="2">
        <f t="shared" si="8"/>
        <v>0</v>
      </c>
      <c r="P11" s="2">
        <f t="shared" si="8"/>
        <v>0</v>
      </c>
      <c r="Q11" s="2">
        <f t="shared" si="8"/>
        <v>0</v>
      </c>
      <c r="R11" s="103">
        <f t="shared" si="3"/>
        <v>0.46153846153846156</v>
      </c>
    </row>
    <row r="12" spans="2:22" ht="30.75" thickBot="1" x14ac:dyDescent="0.3">
      <c r="B12" s="9" t="s">
        <v>26</v>
      </c>
      <c r="C12" s="10">
        <v>10</v>
      </c>
      <c r="D12" s="10">
        <v>3</v>
      </c>
      <c r="E12" s="10">
        <v>0</v>
      </c>
      <c r="F12" s="10">
        <v>0</v>
      </c>
      <c r="G12" s="10">
        <v>0</v>
      </c>
      <c r="H12" s="51">
        <v>0</v>
      </c>
      <c r="K12" s="6" t="s">
        <v>234</v>
      </c>
      <c r="L12" s="2">
        <f t="shared" ref="L12:Q12" si="9">C12/13</f>
        <v>0.76923076923076927</v>
      </c>
      <c r="M12" s="2">
        <f t="shared" si="9"/>
        <v>0.23076923076923078</v>
      </c>
      <c r="N12" s="2">
        <f t="shared" si="9"/>
        <v>0</v>
      </c>
      <c r="O12" s="2">
        <f t="shared" si="9"/>
        <v>0</v>
      </c>
      <c r="P12" s="2">
        <f t="shared" si="9"/>
        <v>0</v>
      </c>
      <c r="Q12" s="2">
        <f t="shared" si="9"/>
        <v>0</v>
      </c>
      <c r="R12" s="103">
        <f t="shared" si="3"/>
        <v>1</v>
      </c>
    </row>
    <row r="13" spans="2:22" ht="15.75" thickBot="1" x14ac:dyDescent="0.3">
      <c r="K13" s="104" t="s">
        <v>235</v>
      </c>
      <c r="L13" s="10">
        <f>L12*L1</f>
        <v>0</v>
      </c>
      <c r="M13" s="10">
        <f t="shared" ref="M13:Q13" si="10">M12*M1</f>
        <v>0.23076923076923078</v>
      </c>
      <c r="N13" s="10">
        <f t="shared" si="10"/>
        <v>0</v>
      </c>
      <c r="O13" s="10">
        <f t="shared" si="10"/>
        <v>0</v>
      </c>
      <c r="P13" s="10">
        <f t="shared" si="10"/>
        <v>0</v>
      </c>
      <c r="Q13" s="10">
        <f t="shared" si="10"/>
        <v>0</v>
      </c>
      <c r="R13" s="105">
        <f t="shared" si="3"/>
        <v>0.23076923076923078</v>
      </c>
    </row>
    <row r="15" spans="2:22" x14ac:dyDescent="0.25">
      <c r="K15" t="s">
        <v>236</v>
      </c>
      <c r="L15" s="13">
        <v>0</v>
      </c>
      <c r="M15" s="13">
        <v>1</v>
      </c>
      <c r="N15" s="13">
        <v>2</v>
      </c>
      <c r="O15" s="13">
        <v>3</v>
      </c>
      <c r="P15" s="13">
        <v>4</v>
      </c>
      <c r="Q15" s="13">
        <v>5</v>
      </c>
      <c r="R15" s="14" t="s">
        <v>237</v>
      </c>
    </row>
    <row r="16" spans="2:22" ht="15.75" thickBot="1" x14ac:dyDescent="0.3"/>
    <row r="17" spans="2:22" ht="15.75" thickBot="1" x14ac:dyDescent="0.3">
      <c r="B17" s="98" t="s">
        <v>183</v>
      </c>
      <c r="C17" s="99"/>
      <c r="D17" s="99"/>
      <c r="E17" s="99"/>
      <c r="F17" s="99"/>
      <c r="G17" s="99"/>
      <c r="H17" s="100"/>
      <c r="T17" s="197" t="s">
        <v>246</v>
      </c>
      <c r="U17" s="198"/>
      <c r="V17" s="191">
        <f>(R19+R21+R23)/3</f>
        <v>1.9230769230769234</v>
      </c>
    </row>
    <row r="18" spans="2:22" ht="30.75" thickBot="1" x14ac:dyDescent="0.3">
      <c r="B18" s="7" t="s">
        <v>27</v>
      </c>
      <c r="C18" s="2"/>
      <c r="D18" s="2"/>
      <c r="E18" s="2">
        <v>8</v>
      </c>
      <c r="F18" s="2">
        <v>5</v>
      </c>
      <c r="G18" s="2"/>
      <c r="H18" s="50"/>
      <c r="K18" s="101" t="s">
        <v>234</v>
      </c>
      <c r="L18" s="99">
        <f t="shared" ref="L18:Q18" si="11">C18/13</f>
        <v>0</v>
      </c>
      <c r="M18" s="99">
        <f t="shared" si="11"/>
        <v>0</v>
      </c>
      <c r="N18" s="99">
        <f t="shared" si="11"/>
        <v>0.61538461538461542</v>
      </c>
      <c r="O18" s="99">
        <f t="shared" si="11"/>
        <v>0.38461538461538464</v>
      </c>
      <c r="P18" s="99">
        <f t="shared" si="11"/>
        <v>0</v>
      </c>
      <c r="Q18" s="99">
        <f t="shared" si="11"/>
        <v>0</v>
      </c>
      <c r="R18" s="102">
        <f>SUM(L18:Q18)</f>
        <v>1</v>
      </c>
      <c r="T18" s="199"/>
      <c r="U18" s="200"/>
      <c r="V18" s="192"/>
    </row>
    <row r="19" spans="2:22" x14ac:dyDescent="0.25">
      <c r="B19" s="7"/>
      <c r="C19" s="2"/>
      <c r="D19" s="2"/>
      <c r="E19" s="2"/>
      <c r="F19" s="2"/>
      <c r="G19" s="2"/>
      <c r="H19" s="50"/>
      <c r="K19" s="6" t="s">
        <v>235</v>
      </c>
      <c r="L19" s="2">
        <f>L18*L15</f>
        <v>0</v>
      </c>
      <c r="M19" s="2">
        <f t="shared" ref="M19" si="12">M18*M15</f>
        <v>0</v>
      </c>
      <c r="N19" s="2">
        <f t="shared" ref="N19" si="13">N18*N15</f>
        <v>1.2307692307692308</v>
      </c>
      <c r="O19" s="2">
        <f t="shared" ref="O19" si="14">O18*O15</f>
        <v>1.153846153846154</v>
      </c>
      <c r="P19" s="2">
        <f t="shared" ref="P19" si="15">P18*P15</f>
        <v>0</v>
      </c>
      <c r="Q19" s="2">
        <f t="shared" ref="Q19" si="16">Q18*Q15</f>
        <v>0</v>
      </c>
      <c r="R19" s="103">
        <f>SUM(L19:Q19)</f>
        <v>2.384615384615385</v>
      </c>
    </row>
    <row r="20" spans="2:22" ht="30" x14ac:dyDescent="0.25">
      <c r="B20" s="3" t="s">
        <v>28</v>
      </c>
      <c r="C20" s="2"/>
      <c r="D20" s="2">
        <v>2</v>
      </c>
      <c r="E20" s="2">
        <v>7</v>
      </c>
      <c r="F20" s="2">
        <v>4</v>
      </c>
      <c r="G20" s="2"/>
      <c r="H20" s="50"/>
      <c r="K20" s="6" t="s">
        <v>234</v>
      </c>
      <c r="L20" s="2">
        <f t="shared" ref="L20:Q20" si="17">C20/13</f>
        <v>0</v>
      </c>
      <c r="M20" s="2">
        <f t="shared" si="17"/>
        <v>0.15384615384615385</v>
      </c>
      <c r="N20" s="2">
        <f t="shared" si="17"/>
        <v>0.53846153846153844</v>
      </c>
      <c r="O20" s="2">
        <f t="shared" si="17"/>
        <v>0.30769230769230771</v>
      </c>
      <c r="P20" s="2">
        <f t="shared" si="17"/>
        <v>0</v>
      </c>
      <c r="Q20" s="2">
        <f t="shared" si="17"/>
        <v>0</v>
      </c>
      <c r="R20" s="103">
        <f t="shared" ref="R20:R23" si="18">SUM(L20:Q20)</f>
        <v>1</v>
      </c>
    </row>
    <row r="21" spans="2:22" x14ac:dyDescent="0.25">
      <c r="B21" s="3"/>
      <c r="C21" s="2"/>
      <c r="D21" s="2"/>
      <c r="E21" s="2"/>
      <c r="F21" s="2"/>
      <c r="G21" s="2"/>
      <c r="H21" s="50"/>
      <c r="K21" s="6" t="s">
        <v>235</v>
      </c>
      <c r="L21" s="2">
        <f>L20*L15</f>
        <v>0</v>
      </c>
      <c r="M21" s="2">
        <f t="shared" ref="M21" si="19">M20*M15</f>
        <v>0.15384615384615385</v>
      </c>
      <c r="N21" s="2">
        <f t="shared" ref="N21" si="20">N20*N15</f>
        <v>1.0769230769230769</v>
      </c>
      <c r="O21" s="2">
        <f t="shared" ref="O21" si="21">O20*O15</f>
        <v>0.92307692307692313</v>
      </c>
      <c r="P21" s="2">
        <f t="shared" ref="P21" si="22">P20*P15</f>
        <v>0</v>
      </c>
      <c r="Q21" s="2">
        <f t="shared" ref="Q21" si="23">Q20*Q15</f>
        <v>0</v>
      </c>
      <c r="R21" s="103">
        <f t="shared" si="18"/>
        <v>2.1538461538461542</v>
      </c>
    </row>
    <row r="22" spans="2:22" ht="15.75" thickBot="1" x14ac:dyDescent="0.3">
      <c r="B22" s="9" t="s">
        <v>29</v>
      </c>
      <c r="C22" s="10">
        <v>3</v>
      </c>
      <c r="D22" s="10">
        <v>4</v>
      </c>
      <c r="E22" s="10">
        <v>6</v>
      </c>
      <c r="F22" s="10"/>
      <c r="G22" s="10"/>
      <c r="H22" s="51"/>
      <c r="K22" s="6" t="s">
        <v>234</v>
      </c>
      <c r="L22" s="2">
        <f t="shared" ref="L22:Q22" si="24">C22/13</f>
        <v>0.23076923076923078</v>
      </c>
      <c r="M22" s="2">
        <f t="shared" si="24"/>
        <v>0.30769230769230771</v>
      </c>
      <c r="N22" s="2">
        <f t="shared" si="24"/>
        <v>0.46153846153846156</v>
      </c>
      <c r="O22" s="2">
        <f t="shared" si="24"/>
        <v>0</v>
      </c>
      <c r="P22" s="2">
        <f t="shared" si="24"/>
        <v>0</v>
      </c>
      <c r="Q22" s="2">
        <f t="shared" si="24"/>
        <v>0</v>
      </c>
      <c r="R22" s="103">
        <f t="shared" si="18"/>
        <v>1</v>
      </c>
    </row>
    <row r="23" spans="2:22" ht="15.75" thickBot="1" x14ac:dyDescent="0.3">
      <c r="K23" s="104" t="s">
        <v>235</v>
      </c>
      <c r="L23" s="10">
        <f>L22*L15</f>
        <v>0</v>
      </c>
      <c r="M23" s="10">
        <f t="shared" ref="M23" si="25">M22*M15</f>
        <v>0.30769230769230771</v>
      </c>
      <c r="N23" s="10">
        <f t="shared" ref="N23" si="26">N22*N15</f>
        <v>0.92307692307692313</v>
      </c>
      <c r="O23" s="10">
        <f t="shared" ref="O23" si="27">O22*O15</f>
        <v>0</v>
      </c>
      <c r="P23" s="10">
        <f t="shared" ref="P23" si="28">P22*P15</f>
        <v>0</v>
      </c>
      <c r="Q23" s="10">
        <f t="shared" ref="Q23" si="29">Q22*Q15</f>
        <v>0</v>
      </c>
      <c r="R23" s="105">
        <f t="shared" si="18"/>
        <v>1.2307692307692308</v>
      </c>
    </row>
    <row r="24" spans="2:22" ht="15.75" thickBot="1" x14ac:dyDescent="0.3"/>
    <row r="25" spans="2:22" ht="15.75" thickBot="1" x14ac:dyDescent="0.3">
      <c r="K25" t="s">
        <v>236</v>
      </c>
      <c r="L25" s="13">
        <v>0</v>
      </c>
      <c r="M25" s="13">
        <v>1</v>
      </c>
      <c r="N25" s="13">
        <v>2</v>
      </c>
      <c r="O25" s="13">
        <v>3</v>
      </c>
      <c r="P25" s="13">
        <v>4</v>
      </c>
      <c r="Q25" s="13">
        <v>5</v>
      </c>
      <c r="R25" s="14" t="s">
        <v>237</v>
      </c>
      <c r="T25" s="197" t="s">
        <v>247</v>
      </c>
      <c r="U25" s="203"/>
    </row>
    <row r="26" spans="2:22" ht="15" customHeight="1" x14ac:dyDescent="0.25">
      <c r="B26" s="98" t="s">
        <v>185</v>
      </c>
      <c r="C26" s="99"/>
      <c r="D26" s="99"/>
      <c r="E26" s="99"/>
      <c r="F26" s="99"/>
      <c r="G26" s="99"/>
      <c r="H26" s="100"/>
      <c r="T26" s="204"/>
      <c r="U26" s="205"/>
      <c r="V26" s="201">
        <f>(R29+R31)/2</f>
        <v>3.5384615384615383</v>
      </c>
    </row>
    <row r="27" spans="2:22" ht="15.75" thickBot="1" x14ac:dyDescent="0.3">
      <c r="B27" s="5" t="s">
        <v>184</v>
      </c>
      <c r="C27" s="2"/>
      <c r="D27" s="2"/>
      <c r="E27" s="2"/>
      <c r="F27" s="2"/>
      <c r="G27" s="2"/>
      <c r="H27" s="50"/>
      <c r="T27" s="199"/>
      <c r="U27" s="206"/>
      <c r="V27" s="202"/>
    </row>
    <row r="28" spans="2:22" ht="30" x14ac:dyDescent="0.25">
      <c r="B28" s="7" t="s">
        <v>30</v>
      </c>
      <c r="C28" s="2">
        <v>0</v>
      </c>
      <c r="D28" s="2">
        <v>0</v>
      </c>
      <c r="E28" s="2">
        <v>0</v>
      </c>
      <c r="F28" s="2">
        <v>6</v>
      </c>
      <c r="G28" s="2">
        <v>7</v>
      </c>
      <c r="H28" s="50">
        <v>0</v>
      </c>
      <c r="K28" s="101" t="s">
        <v>234</v>
      </c>
      <c r="L28" s="99">
        <f t="shared" ref="L28:Q28" si="30">C28/13</f>
        <v>0</v>
      </c>
      <c r="M28" s="99">
        <f t="shared" si="30"/>
        <v>0</v>
      </c>
      <c r="N28" s="99">
        <f t="shared" si="30"/>
        <v>0</v>
      </c>
      <c r="O28" s="99">
        <f t="shared" si="30"/>
        <v>0.46153846153846156</v>
      </c>
      <c r="P28" s="99">
        <f t="shared" si="30"/>
        <v>0.53846153846153844</v>
      </c>
      <c r="Q28" s="99">
        <f t="shared" si="30"/>
        <v>0</v>
      </c>
      <c r="R28" s="102">
        <f>SUM(L28:Q28)</f>
        <v>1</v>
      </c>
    </row>
    <row r="29" spans="2:22" x14ac:dyDescent="0.25">
      <c r="B29" s="7"/>
      <c r="C29" s="2"/>
      <c r="D29" s="2"/>
      <c r="E29" s="2"/>
      <c r="F29" s="2"/>
      <c r="G29" s="2"/>
      <c r="H29" s="50"/>
      <c r="K29" s="6" t="s">
        <v>235</v>
      </c>
      <c r="L29" s="2">
        <f>L28*L25</f>
        <v>0</v>
      </c>
      <c r="M29" s="2">
        <f t="shared" ref="M29" si="31">M28*M25</f>
        <v>0</v>
      </c>
      <c r="N29" s="2">
        <f t="shared" ref="N29" si="32">N28*N25</f>
        <v>0</v>
      </c>
      <c r="O29" s="2">
        <f t="shared" ref="O29" si="33">O28*O25</f>
        <v>1.3846153846153846</v>
      </c>
      <c r="P29" s="2">
        <f t="shared" ref="P29" si="34">P28*P25</f>
        <v>2.1538461538461537</v>
      </c>
      <c r="Q29" s="2">
        <f t="shared" ref="Q29" si="35">Q28*Q25</f>
        <v>0</v>
      </c>
      <c r="R29" s="103">
        <f>SUM(L29:Q29)</f>
        <v>3.5384615384615383</v>
      </c>
    </row>
    <row r="30" spans="2:22" ht="30.75" thickBot="1" x14ac:dyDescent="0.3">
      <c r="B30" s="9" t="s">
        <v>31</v>
      </c>
      <c r="C30" s="10">
        <v>0</v>
      </c>
      <c r="D30" s="10">
        <v>0</v>
      </c>
      <c r="E30" s="10">
        <v>0</v>
      </c>
      <c r="F30" s="10">
        <v>6</v>
      </c>
      <c r="G30" s="10">
        <v>7</v>
      </c>
      <c r="H30" s="51">
        <v>0</v>
      </c>
      <c r="K30" s="6" t="s">
        <v>234</v>
      </c>
      <c r="L30" s="2">
        <f t="shared" ref="L30:Q30" si="36">C30/13</f>
        <v>0</v>
      </c>
      <c r="M30" s="2">
        <f t="shared" si="36"/>
        <v>0</v>
      </c>
      <c r="N30" s="2">
        <f t="shared" si="36"/>
        <v>0</v>
      </c>
      <c r="O30" s="2">
        <f t="shared" si="36"/>
        <v>0.46153846153846156</v>
      </c>
      <c r="P30" s="2">
        <f t="shared" si="36"/>
        <v>0.53846153846153844</v>
      </c>
      <c r="Q30" s="2">
        <f t="shared" si="36"/>
        <v>0</v>
      </c>
      <c r="R30" s="103">
        <f t="shared" ref="R30:R31" si="37">SUM(L30:Q30)</f>
        <v>1</v>
      </c>
    </row>
    <row r="31" spans="2:22" ht="15.75" thickBot="1" x14ac:dyDescent="0.3">
      <c r="K31" s="104" t="s">
        <v>235</v>
      </c>
      <c r="L31" s="10">
        <f>L30*L25</f>
        <v>0</v>
      </c>
      <c r="M31" s="10">
        <f t="shared" ref="M31" si="38">M30*M25</f>
        <v>0</v>
      </c>
      <c r="N31" s="10">
        <f t="shared" ref="N31" si="39">N30*N25</f>
        <v>0</v>
      </c>
      <c r="O31" s="10">
        <f t="shared" ref="O31" si="40">O30*O25</f>
        <v>1.3846153846153846</v>
      </c>
      <c r="P31" s="10">
        <f t="shared" ref="P31" si="41">P30*P25</f>
        <v>2.1538461538461537</v>
      </c>
      <c r="Q31" s="10">
        <f t="shared" ref="Q31" si="42">Q30*Q25</f>
        <v>0</v>
      </c>
      <c r="R31" s="105">
        <f t="shared" si="37"/>
        <v>3.5384615384615383</v>
      </c>
    </row>
    <row r="35" spans="1:22" ht="15.75" thickBot="1" x14ac:dyDescent="0.3">
      <c r="K35" t="s">
        <v>236</v>
      </c>
      <c r="L35" s="13">
        <v>0</v>
      </c>
      <c r="M35" s="13">
        <v>1</v>
      </c>
      <c r="N35" s="13">
        <v>2</v>
      </c>
      <c r="O35" s="13">
        <v>3</v>
      </c>
      <c r="P35" s="13">
        <v>4</v>
      </c>
      <c r="Q35" s="13">
        <v>5</v>
      </c>
      <c r="R35" s="14" t="s">
        <v>237</v>
      </c>
    </row>
    <row r="36" spans="1:22" x14ac:dyDescent="0.25">
      <c r="B36" s="98" t="s">
        <v>186</v>
      </c>
      <c r="C36" s="99"/>
      <c r="D36" s="99"/>
      <c r="E36" s="99"/>
      <c r="F36" s="99"/>
      <c r="G36" s="99"/>
      <c r="H36" s="100"/>
    </row>
    <row r="37" spans="1:22" s="18" customFormat="1" ht="15.75" thickBot="1" x14ac:dyDescent="0.3">
      <c r="A37" s="42"/>
      <c r="B37" s="16" t="s">
        <v>179</v>
      </c>
      <c r="C37" s="17"/>
      <c r="D37" s="17"/>
      <c r="E37" s="17"/>
      <c r="F37" s="17"/>
      <c r="G37" s="17"/>
      <c r="H37" s="121"/>
      <c r="I37" s="42"/>
      <c r="J37" s="42"/>
      <c r="K37"/>
      <c r="L37"/>
      <c r="M37"/>
      <c r="N37"/>
      <c r="O37"/>
      <c r="P37"/>
      <c r="Q37"/>
      <c r="R37"/>
    </row>
    <row r="38" spans="1:22" ht="30" x14ac:dyDescent="0.25">
      <c r="B38" s="3" t="s">
        <v>32</v>
      </c>
      <c r="C38" s="2">
        <v>1</v>
      </c>
      <c r="D38" s="2">
        <v>3</v>
      </c>
      <c r="E38" s="2">
        <v>9</v>
      </c>
      <c r="F38" s="2">
        <v>0</v>
      </c>
      <c r="G38" s="2">
        <v>0</v>
      </c>
      <c r="H38" s="50">
        <v>0</v>
      </c>
      <c r="K38" s="101" t="s">
        <v>234</v>
      </c>
      <c r="L38" s="99">
        <f t="shared" ref="L38:Q38" si="43">C38/13</f>
        <v>7.6923076923076927E-2</v>
      </c>
      <c r="M38" s="99">
        <f t="shared" si="43"/>
        <v>0.23076923076923078</v>
      </c>
      <c r="N38" s="99">
        <f t="shared" si="43"/>
        <v>0.69230769230769229</v>
      </c>
      <c r="O38" s="99">
        <f t="shared" si="43"/>
        <v>0</v>
      </c>
      <c r="P38" s="99">
        <f t="shared" si="43"/>
        <v>0</v>
      </c>
      <c r="Q38" s="99">
        <f t="shared" si="43"/>
        <v>0</v>
      </c>
      <c r="R38" s="102">
        <f>SUM(L38:Q38)</f>
        <v>1</v>
      </c>
      <c r="T38" s="197" t="s">
        <v>248</v>
      </c>
      <c r="U38" s="198"/>
      <c r="V38" s="191">
        <f>(R39+R41+R44+R46+R48+R50+R52+R54+R56+R59+R61+R63)/12</f>
        <v>0.98717948717948723</v>
      </c>
    </row>
    <row r="39" spans="1:22" ht="15.75" thickBot="1" x14ac:dyDescent="0.3">
      <c r="B39" s="3"/>
      <c r="C39" s="2"/>
      <c r="D39" s="2"/>
      <c r="E39" s="2"/>
      <c r="F39" s="2"/>
      <c r="G39" s="2"/>
      <c r="H39" s="50"/>
      <c r="K39" s="6" t="s">
        <v>235</v>
      </c>
      <c r="L39" s="2">
        <f>L38*L35</f>
        <v>0</v>
      </c>
      <c r="M39" s="2">
        <f t="shared" ref="M39" si="44">M38*M35</f>
        <v>0.23076923076923078</v>
      </c>
      <c r="N39" s="2">
        <f t="shared" ref="N39" si="45">N38*N35</f>
        <v>1.3846153846153846</v>
      </c>
      <c r="O39" s="2">
        <f t="shared" ref="O39" si="46">O38*O35</f>
        <v>0</v>
      </c>
      <c r="P39" s="2">
        <f t="shared" ref="P39" si="47">P38*P35</f>
        <v>0</v>
      </c>
      <c r="Q39" s="2">
        <f t="shared" ref="Q39" si="48">Q38*Q35</f>
        <v>0</v>
      </c>
      <c r="R39" s="103">
        <f>SUM(L39:Q39)</f>
        <v>1.6153846153846154</v>
      </c>
      <c r="T39" s="199"/>
      <c r="U39" s="200"/>
      <c r="V39" s="192"/>
    </row>
    <row r="40" spans="1:22" x14ac:dyDescent="0.25">
      <c r="B40" s="3" t="s">
        <v>33</v>
      </c>
      <c r="C40" s="2">
        <v>4</v>
      </c>
      <c r="D40" s="2">
        <v>3</v>
      </c>
      <c r="E40" s="2">
        <v>6</v>
      </c>
      <c r="F40" s="2">
        <v>0</v>
      </c>
      <c r="G40" s="2">
        <v>0</v>
      </c>
      <c r="H40" s="50">
        <v>0</v>
      </c>
      <c r="K40" s="6" t="s">
        <v>234</v>
      </c>
      <c r="L40" s="2">
        <f t="shared" ref="L40:Q40" si="49">C40/13</f>
        <v>0.30769230769230771</v>
      </c>
      <c r="M40" s="2">
        <f t="shared" si="49"/>
        <v>0.23076923076923078</v>
      </c>
      <c r="N40" s="2">
        <f t="shared" si="49"/>
        <v>0.46153846153846156</v>
      </c>
      <c r="O40" s="2">
        <f t="shared" si="49"/>
        <v>0</v>
      </c>
      <c r="P40" s="2">
        <f t="shared" si="49"/>
        <v>0</v>
      </c>
      <c r="Q40" s="2">
        <f t="shared" si="49"/>
        <v>0</v>
      </c>
      <c r="R40" s="103">
        <f t="shared" ref="R40:R41" si="50">SUM(L40:Q40)</f>
        <v>1</v>
      </c>
    </row>
    <row r="41" spans="1:22" x14ac:dyDescent="0.25">
      <c r="B41" s="3"/>
      <c r="C41" s="2"/>
      <c r="D41" s="2"/>
      <c r="E41" s="2"/>
      <c r="F41" s="2"/>
      <c r="G41" s="2"/>
      <c r="H41" s="50"/>
      <c r="K41" s="6" t="s">
        <v>235</v>
      </c>
      <c r="L41" s="2">
        <f>L40*L35</f>
        <v>0</v>
      </c>
      <c r="M41" s="2">
        <f t="shared" ref="M41" si="51">M40*M35</f>
        <v>0.23076923076923078</v>
      </c>
      <c r="N41" s="2">
        <f t="shared" ref="N41" si="52">N40*N35</f>
        <v>0.92307692307692313</v>
      </c>
      <c r="O41" s="2">
        <f t="shared" ref="O41" si="53">O40*O35</f>
        <v>0</v>
      </c>
      <c r="P41" s="2">
        <f t="shared" ref="P41" si="54">P40*P35</f>
        <v>0</v>
      </c>
      <c r="Q41" s="2">
        <f t="shared" ref="Q41" si="55">Q40*Q35</f>
        <v>0</v>
      </c>
      <c r="R41" s="103">
        <f t="shared" si="50"/>
        <v>1.153846153846154</v>
      </c>
    </row>
    <row r="42" spans="1:22" s="18" customFormat="1" x14ac:dyDescent="0.25">
      <c r="A42" s="42"/>
      <c r="B42" s="16" t="s">
        <v>187</v>
      </c>
      <c r="C42" s="17"/>
      <c r="D42" s="17"/>
      <c r="E42" s="17"/>
      <c r="F42" s="17"/>
      <c r="G42" s="17"/>
      <c r="H42" s="121"/>
      <c r="I42" s="42"/>
      <c r="J42" s="42"/>
      <c r="K42" s="113"/>
      <c r="L42" s="114"/>
      <c r="M42" s="114"/>
      <c r="N42" s="114"/>
      <c r="O42" s="114"/>
      <c r="P42" s="114"/>
      <c r="Q42" s="114"/>
      <c r="R42" s="115"/>
    </row>
    <row r="43" spans="1:22" x14ac:dyDescent="0.25">
      <c r="B43" s="3" t="s">
        <v>34</v>
      </c>
      <c r="C43" s="2">
        <v>8</v>
      </c>
      <c r="D43" s="2">
        <v>5</v>
      </c>
      <c r="E43" s="2">
        <v>0</v>
      </c>
      <c r="F43" s="2">
        <v>0</v>
      </c>
      <c r="G43" s="2">
        <v>0</v>
      </c>
      <c r="H43" s="50">
        <v>0</v>
      </c>
      <c r="K43" s="6" t="s">
        <v>234</v>
      </c>
      <c r="L43" s="2">
        <f t="shared" ref="L43:Q43" si="56">C43/13</f>
        <v>0.61538461538461542</v>
      </c>
      <c r="M43" s="2">
        <f t="shared" si="56"/>
        <v>0.38461538461538464</v>
      </c>
      <c r="N43" s="2">
        <f t="shared" si="56"/>
        <v>0</v>
      </c>
      <c r="O43" s="2">
        <f t="shared" si="56"/>
        <v>0</v>
      </c>
      <c r="P43" s="2">
        <f t="shared" si="56"/>
        <v>0</v>
      </c>
      <c r="Q43" s="2">
        <f t="shared" si="56"/>
        <v>0</v>
      </c>
      <c r="R43" s="103">
        <f>SUM(L43:Q43)</f>
        <v>1</v>
      </c>
    </row>
    <row r="44" spans="1:22" x14ac:dyDescent="0.25">
      <c r="B44" s="3"/>
      <c r="C44" s="2"/>
      <c r="D44" s="2"/>
      <c r="E44" s="2"/>
      <c r="F44" s="2"/>
      <c r="G44" s="2"/>
      <c r="H44" s="50"/>
      <c r="K44" s="6" t="s">
        <v>235</v>
      </c>
      <c r="L44" s="2">
        <f>L43*L35</f>
        <v>0</v>
      </c>
      <c r="M44" s="2">
        <f t="shared" ref="M44:Q44" si="57">M43*M35</f>
        <v>0.38461538461538464</v>
      </c>
      <c r="N44" s="2">
        <f t="shared" si="57"/>
        <v>0</v>
      </c>
      <c r="O44" s="2">
        <f t="shared" si="57"/>
        <v>0</v>
      </c>
      <c r="P44" s="2">
        <f t="shared" si="57"/>
        <v>0</v>
      </c>
      <c r="Q44" s="2">
        <f t="shared" si="57"/>
        <v>0</v>
      </c>
      <c r="R44" s="103">
        <f>SUM(L44:Q44)</f>
        <v>0.38461538461538464</v>
      </c>
    </row>
    <row r="45" spans="1:22" ht="30" x14ac:dyDescent="0.25">
      <c r="B45" s="7" t="s">
        <v>35</v>
      </c>
      <c r="C45" s="2">
        <v>5</v>
      </c>
      <c r="D45" s="2">
        <v>3</v>
      </c>
      <c r="E45" s="2">
        <v>5</v>
      </c>
      <c r="F45" s="2">
        <v>0</v>
      </c>
      <c r="G45" s="2">
        <v>0</v>
      </c>
      <c r="H45" s="50">
        <v>0</v>
      </c>
      <c r="K45" s="6" t="s">
        <v>234</v>
      </c>
      <c r="L45" s="2">
        <f t="shared" ref="L45:Q45" si="58">C45/13</f>
        <v>0.38461538461538464</v>
      </c>
      <c r="M45" s="2">
        <f t="shared" si="58"/>
        <v>0.23076923076923078</v>
      </c>
      <c r="N45" s="2">
        <f t="shared" si="58"/>
        <v>0.38461538461538464</v>
      </c>
      <c r="O45" s="2">
        <f t="shared" si="58"/>
        <v>0</v>
      </c>
      <c r="P45" s="2">
        <f t="shared" si="58"/>
        <v>0</v>
      </c>
      <c r="Q45" s="2">
        <f t="shared" si="58"/>
        <v>0</v>
      </c>
      <c r="R45" s="103">
        <f t="shared" ref="R45:R46" si="59">SUM(L45:Q45)</f>
        <v>1</v>
      </c>
    </row>
    <row r="46" spans="1:22" x14ac:dyDescent="0.25">
      <c r="B46" s="7"/>
      <c r="C46" s="2"/>
      <c r="D46" s="2"/>
      <c r="E46" s="2"/>
      <c r="F46" s="2"/>
      <c r="G46" s="2"/>
      <c r="H46" s="50"/>
      <c r="K46" s="6" t="s">
        <v>235</v>
      </c>
      <c r="L46" s="2">
        <f>L45*L35</f>
        <v>0</v>
      </c>
      <c r="M46" s="2">
        <f t="shared" ref="M46:Q46" si="60">M45*M35</f>
        <v>0.23076923076923078</v>
      </c>
      <c r="N46" s="2">
        <f t="shared" si="60"/>
        <v>0.76923076923076927</v>
      </c>
      <c r="O46" s="2">
        <f t="shared" si="60"/>
        <v>0</v>
      </c>
      <c r="P46" s="2">
        <f t="shared" si="60"/>
        <v>0</v>
      </c>
      <c r="Q46" s="2">
        <f t="shared" si="60"/>
        <v>0</v>
      </c>
      <c r="R46" s="103">
        <f t="shared" si="59"/>
        <v>1</v>
      </c>
    </row>
    <row r="47" spans="1:22" ht="30" x14ac:dyDescent="0.25">
      <c r="B47" s="3" t="s">
        <v>36</v>
      </c>
      <c r="C47" s="2">
        <v>7</v>
      </c>
      <c r="D47" s="2">
        <v>2</v>
      </c>
      <c r="E47" s="2">
        <v>4</v>
      </c>
      <c r="F47" s="2">
        <v>0</v>
      </c>
      <c r="G47" s="2">
        <v>0</v>
      </c>
      <c r="H47" s="50">
        <v>0</v>
      </c>
      <c r="K47" s="6" t="s">
        <v>234</v>
      </c>
      <c r="L47" s="2">
        <f t="shared" ref="L47:Q47" si="61">C47/13</f>
        <v>0.53846153846153844</v>
      </c>
      <c r="M47" s="2">
        <f t="shared" si="61"/>
        <v>0.15384615384615385</v>
      </c>
      <c r="N47" s="2">
        <f t="shared" si="61"/>
        <v>0.30769230769230771</v>
      </c>
      <c r="O47" s="2">
        <f t="shared" si="61"/>
        <v>0</v>
      </c>
      <c r="P47" s="2">
        <f t="shared" si="61"/>
        <v>0</v>
      </c>
      <c r="Q47" s="2">
        <f t="shared" si="61"/>
        <v>0</v>
      </c>
      <c r="R47" s="103">
        <f>SUM(L47:Q47)</f>
        <v>1</v>
      </c>
    </row>
    <row r="48" spans="1:22" x14ac:dyDescent="0.25">
      <c r="B48" s="3"/>
      <c r="C48" s="2"/>
      <c r="D48" s="2"/>
      <c r="E48" s="2"/>
      <c r="F48" s="2"/>
      <c r="G48" s="2"/>
      <c r="H48" s="50"/>
      <c r="K48" s="6" t="s">
        <v>235</v>
      </c>
      <c r="L48" s="2">
        <f>L47*L35</f>
        <v>0</v>
      </c>
      <c r="M48" s="2">
        <f t="shared" ref="M48:Q48" si="62">M47*M35</f>
        <v>0.15384615384615385</v>
      </c>
      <c r="N48" s="2">
        <f t="shared" si="62"/>
        <v>0.61538461538461542</v>
      </c>
      <c r="O48" s="2">
        <f t="shared" si="62"/>
        <v>0</v>
      </c>
      <c r="P48" s="2">
        <f t="shared" si="62"/>
        <v>0</v>
      </c>
      <c r="Q48" s="2">
        <f t="shared" si="62"/>
        <v>0</v>
      </c>
      <c r="R48" s="103">
        <f>SUM(L48:Q48)</f>
        <v>0.76923076923076927</v>
      </c>
    </row>
    <row r="49" spans="2:18" ht="30" x14ac:dyDescent="0.25">
      <c r="B49" s="7" t="s">
        <v>37</v>
      </c>
      <c r="C49" s="2">
        <v>9</v>
      </c>
      <c r="D49" s="2">
        <v>3</v>
      </c>
      <c r="E49" s="2">
        <v>1</v>
      </c>
      <c r="F49" s="2">
        <v>0</v>
      </c>
      <c r="G49" s="2">
        <v>0</v>
      </c>
      <c r="H49" s="50">
        <v>0</v>
      </c>
      <c r="K49" s="6" t="s">
        <v>234</v>
      </c>
      <c r="L49" s="2">
        <f t="shared" ref="L49:Q49" si="63">C49/13</f>
        <v>0.69230769230769229</v>
      </c>
      <c r="M49" s="2">
        <f t="shared" si="63"/>
        <v>0.23076923076923078</v>
      </c>
      <c r="N49" s="2">
        <f t="shared" si="63"/>
        <v>7.6923076923076927E-2</v>
      </c>
      <c r="O49" s="2">
        <f t="shared" si="63"/>
        <v>0</v>
      </c>
      <c r="P49" s="2">
        <f t="shared" si="63"/>
        <v>0</v>
      </c>
      <c r="Q49" s="2">
        <f t="shared" si="63"/>
        <v>0</v>
      </c>
      <c r="R49" s="103">
        <f t="shared" ref="R49:R50" si="64">SUM(L49:Q49)</f>
        <v>1</v>
      </c>
    </row>
    <row r="50" spans="2:18" x14ac:dyDescent="0.25">
      <c r="B50" s="7"/>
      <c r="C50" s="2"/>
      <c r="D50" s="2"/>
      <c r="E50" s="2"/>
      <c r="F50" s="2"/>
      <c r="G50" s="2"/>
      <c r="H50" s="50"/>
      <c r="K50" s="6" t="s">
        <v>235</v>
      </c>
      <c r="L50" s="2">
        <f>L49*L35</f>
        <v>0</v>
      </c>
      <c r="M50" s="2">
        <f t="shared" ref="M50:Q50" si="65">M49*M35</f>
        <v>0.23076923076923078</v>
      </c>
      <c r="N50" s="2">
        <f t="shared" si="65"/>
        <v>0.15384615384615385</v>
      </c>
      <c r="O50" s="2">
        <f t="shared" si="65"/>
        <v>0</v>
      </c>
      <c r="P50" s="2">
        <f t="shared" si="65"/>
        <v>0</v>
      </c>
      <c r="Q50" s="2">
        <f t="shared" si="65"/>
        <v>0</v>
      </c>
      <c r="R50" s="103">
        <f t="shared" si="64"/>
        <v>0.38461538461538464</v>
      </c>
    </row>
    <row r="51" spans="2:18" ht="30" x14ac:dyDescent="0.25">
      <c r="B51" s="3" t="s">
        <v>38</v>
      </c>
      <c r="C51" s="2">
        <v>7</v>
      </c>
      <c r="D51" s="2">
        <v>3</v>
      </c>
      <c r="E51" s="2">
        <v>3</v>
      </c>
      <c r="F51" s="2">
        <v>0</v>
      </c>
      <c r="G51" s="2">
        <v>0</v>
      </c>
      <c r="H51" s="50">
        <v>0</v>
      </c>
      <c r="K51" s="6" t="s">
        <v>234</v>
      </c>
      <c r="L51" s="2">
        <f t="shared" ref="L51:Q51" si="66">C51/13</f>
        <v>0.53846153846153844</v>
      </c>
      <c r="M51" s="2">
        <f t="shared" si="66"/>
        <v>0.23076923076923078</v>
      </c>
      <c r="N51" s="2">
        <f t="shared" si="66"/>
        <v>0.23076923076923078</v>
      </c>
      <c r="O51" s="2">
        <f t="shared" si="66"/>
        <v>0</v>
      </c>
      <c r="P51" s="2">
        <f t="shared" si="66"/>
        <v>0</v>
      </c>
      <c r="Q51" s="2">
        <f t="shared" si="66"/>
        <v>0</v>
      </c>
      <c r="R51" s="103">
        <f>SUM(L51:Q51)</f>
        <v>1</v>
      </c>
    </row>
    <row r="52" spans="2:18" x14ac:dyDescent="0.25">
      <c r="B52" s="3"/>
      <c r="C52" s="2"/>
      <c r="D52" s="2"/>
      <c r="E52" s="2"/>
      <c r="F52" s="2"/>
      <c r="G52" s="2"/>
      <c r="H52" s="50"/>
      <c r="K52" s="6" t="s">
        <v>235</v>
      </c>
      <c r="L52" s="2">
        <f>L51*L35</f>
        <v>0</v>
      </c>
      <c r="M52" s="2">
        <f t="shared" ref="M52:Q52" si="67">M51*M35</f>
        <v>0.23076923076923078</v>
      </c>
      <c r="N52" s="2">
        <f t="shared" si="67"/>
        <v>0.46153846153846156</v>
      </c>
      <c r="O52" s="2">
        <f t="shared" si="67"/>
        <v>0</v>
      </c>
      <c r="P52" s="2">
        <f t="shared" si="67"/>
        <v>0</v>
      </c>
      <c r="Q52" s="2">
        <f t="shared" si="67"/>
        <v>0</v>
      </c>
      <c r="R52" s="103">
        <f>SUM(L52:Q52)</f>
        <v>0.69230769230769229</v>
      </c>
    </row>
    <row r="53" spans="2:18" x14ac:dyDescent="0.25">
      <c r="B53" s="7" t="s">
        <v>39</v>
      </c>
      <c r="C53" s="2">
        <v>5</v>
      </c>
      <c r="D53" s="2">
        <v>4</v>
      </c>
      <c r="E53" s="2">
        <v>3</v>
      </c>
      <c r="F53" s="2">
        <v>0</v>
      </c>
      <c r="G53" s="2">
        <v>1</v>
      </c>
      <c r="H53" s="50">
        <v>0</v>
      </c>
      <c r="K53" s="6" t="s">
        <v>234</v>
      </c>
      <c r="L53" s="2">
        <f t="shared" ref="L53:Q53" si="68">C53/13</f>
        <v>0.38461538461538464</v>
      </c>
      <c r="M53" s="2">
        <f t="shared" si="68"/>
        <v>0.30769230769230771</v>
      </c>
      <c r="N53" s="2">
        <f t="shared" si="68"/>
        <v>0.23076923076923078</v>
      </c>
      <c r="O53" s="2">
        <f t="shared" si="68"/>
        <v>0</v>
      </c>
      <c r="P53" s="2">
        <f t="shared" si="68"/>
        <v>7.6923076923076927E-2</v>
      </c>
      <c r="Q53" s="2">
        <f t="shared" si="68"/>
        <v>0</v>
      </c>
      <c r="R53" s="103">
        <f t="shared" ref="R53:R54" si="69">SUM(L53:Q53)</f>
        <v>1</v>
      </c>
    </row>
    <row r="54" spans="2:18" x14ac:dyDescent="0.25">
      <c r="B54" s="7"/>
      <c r="C54" s="2"/>
      <c r="D54" s="2"/>
      <c r="E54" s="2"/>
      <c r="F54" s="2"/>
      <c r="G54" s="2"/>
      <c r="H54" s="50"/>
      <c r="K54" s="6" t="s">
        <v>235</v>
      </c>
      <c r="L54" s="2">
        <f>L53*L35</f>
        <v>0</v>
      </c>
      <c r="M54" s="2">
        <f t="shared" ref="M54:Q54" si="70">M53*M35</f>
        <v>0.30769230769230771</v>
      </c>
      <c r="N54" s="2">
        <f t="shared" si="70"/>
        <v>0.46153846153846156</v>
      </c>
      <c r="O54" s="2">
        <f t="shared" si="70"/>
        <v>0</v>
      </c>
      <c r="P54" s="2">
        <f t="shared" si="70"/>
        <v>0.30769230769230771</v>
      </c>
      <c r="Q54" s="2">
        <f t="shared" si="70"/>
        <v>0</v>
      </c>
      <c r="R54" s="103">
        <f t="shared" si="69"/>
        <v>1.0769230769230771</v>
      </c>
    </row>
    <row r="55" spans="2:18" ht="30" x14ac:dyDescent="0.25">
      <c r="B55" s="3" t="s">
        <v>40</v>
      </c>
      <c r="C55" s="2">
        <v>6</v>
      </c>
      <c r="D55" s="2">
        <v>3</v>
      </c>
      <c r="E55" s="2">
        <v>4</v>
      </c>
      <c r="F55" s="2">
        <v>0</v>
      </c>
      <c r="G55" s="2">
        <v>0</v>
      </c>
      <c r="H55" s="50">
        <v>0</v>
      </c>
      <c r="K55" s="6" t="s">
        <v>234</v>
      </c>
      <c r="L55" s="2">
        <f t="shared" ref="L55:Q55" si="71">C55/13</f>
        <v>0.46153846153846156</v>
      </c>
      <c r="M55" s="2">
        <f t="shared" si="71"/>
        <v>0.23076923076923078</v>
      </c>
      <c r="N55" s="2">
        <f t="shared" si="71"/>
        <v>0.30769230769230771</v>
      </c>
      <c r="O55" s="2">
        <f t="shared" si="71"/>
        <v>0</v>
      </c>
      <c r="P55" s="2">
        <f t="shared" si="71"/>
        <v>0</v>
      </c>
      <c r="Q55" s="2">
        <f t="shared" si="71"/>
        <v>0</v>
      </c>
      <c r="R55" s="103">
        <f t="shared" ref="R55:R56" si="72">SUM(L55:Q55)</f>
        <v>1</v>
      </c>
    </row>
    <row r="56" spans="2:18" x14ac:dyDescent="0.25">
      <c r="B56" s="3"/>
      <c r="C56" s="2"/>
      <c r="D56" s="2"/>
      <c r="E56" s="2"/>
      <c r="F56" s="2"/>
      <c r="G56" s="2"/>
      <c r="H56" s="50"/>
      <c r="K56" s="6" t="s">
        <v>235</v>
      </c>
      <c r="L56" s="2">
        <f>L55*L35</f>
        <v>0</v>
      </c>
      <c r="M56" s="2">
        <f t="shared" ref="M56:Q56" si="73">M55*M35</f>
        <v>0.23076923076923078</v>
      </c>
      <c r="N56" s="2">
        <f t="shared" si="73"/>
        <v>0.61538461538461542</v>
      </c>
      <c r="O56" s="2">
        <f t="shared" si="73"/>
        <v>0</v>
      </c>
      <c r="P56" s="2">
        <f t="shared" si="73"/>
        <v>0</v>
      </c>
      <c r="Q56" s="2">
        <f t="shared" si="73"/>
        <v>0</v>
      </c>
      <c r="R56" s="103">
        <f t="shared" si="72"/>
        <v>0.84615384615384626</v>
      </c>
    </row>
    <row r="57" spans="2:18" s="18" customFormat="1" x14ac:dyDescent="0.25">
      <c r="B57" s="19" t="s">
        <v>188</v>
      </c>
      <c r="C57" s="17"/>
      <c r="D57" s="17"/>
      <c r="E57" s="17"/>
      <c r="F57" s="17"/>
      <c r="G57" s="17"/>
      <c r="H57" s="121"/>
      <c r="I57" s="42"/>
      <c r="J57" s="42"/>
      <c r="K57" s="113"/>
      <c r="L57" s="114"/>
      <c r="M57" s="114"/>
      <c r="N57" s="114"/>
      <c r="O57" s="114"/>
      <c r="P57" s="114"/>
      <c r="Q57" s="114"/>
      <c r="R57" s="115"/>
    </row>
    <row r="58" spans="2:18" ht="30" x14ac:dyDescent="0.25">
      <c r="B58" s="3" t="s">
        <v>41</v>
      </c>
      <c r="C58" s="2">
        <v>3</v>
      </c>
      <c r="D58" s="2">
        <v>4</v>
      </c>
      <c r="E58" s="2">
        <v>6</v>
      </c>
      <c r="F58" s="2">
        <v>0</v>
      </c>
      <c r="G58" s="2">
        <v>0</v>
      </c>
      <c r="H58" s="50">
        <v>0</v>
      </c>
      <c r="K58" s="6" t="s">
        <v>234</v>
      </c>
      <c r="L58" s="2">
        <f t="shared" ref="L58:Q58" si="74">C58/13</f>
        <v>0.23076923076923078</v>
      </c>
      <c r="M58" s="2">
        <f t="shared" si="74"/>
        <v>0.30769230769230771</v>
      </c>
      <c r="N58" s="2">
        <f t="shared" si="74"/>
        <v>0.46153846153846156</v>
      </c>
      <c r="O58" s="2">
        <f t="shared" si="74"/>
        <v>0</v>
      </c>
      <c r="P58" s="2">
        <f t="shared" si="74"/>
        <v>0</v>
      </c>
      <c r="Q58" s="2">
        <f t="shared" si="74"/>
        <v>0</v>
      </c>
      <c r="R58" s="103">
        <f>SUM(L58:Q58)</f>
        <v>1</v>
      </c>
    </row>
    <row r="59" spans="2:18" x14ac:dyDescent="0.25">
      <c r="B59" s="3"/>
      <c r="C59" s="2"/>
      <c r="D59" s="2"/>
      <c r="E59" s="2"/>
      <c r="F59" s="2"/>
      <c r="G59" s="2"/>
      <c r="H59" s="50"/>
      <c r="K59" s="6" t="s">
        <v>235</v>
      </c>
      <c r="L59" s="2">
        <f>L58*L35</f>
        <v>0</v>
      </c>
      <c r="M59" s="2">
        <f t="shared" ref="M59:Q59" si="75">M58*M35</f>
        <v>0.30769230769230771</v>
      </c>
      <c r="N59" s="2">
        <f t="shared" si="75"/>
        <v>0.92307692307692313</v>
      </c>
      <c r="O59" s="2">
        <f t="shared" si="75"/>
        <v>0</v>
      </c>
      <c r="P59" s="2">
        <f t="shared" si="75"/>
        <v>0</v>
      </c>
      <c r="Q59" s="2">
        <f t="shared" si="75"/>
        <v>0</v>
      </c>
      <c r="R59" s="103">
        <f>SUM(L59:Q59)</f>
        <v>1.2307692307692308</v>
      </c>
    </row>
    <row r="60" spans="2:18" ht="30" x14ac:dyDescent="0.25">
      <c r="B60" s="3" t="s">
        <v>42</v>
      </c>
      <c r="C60" s="2">
        <v>2</v>
      </c>
      <c r="D60" s="2">
        <v>2</v>
      </c>
      <c r="E60" s="2">
        <v>4</v>
      </c>
      <c r="F60" s="2">
        <v>5</v>
      </c>
      <c r="G60" s="2">
        <v>0</v>
      </c>
      <c r="H60" s="50">
        <v>0</v>
      </c>
      <c r="K60" s="6" t="s">
        <v>234</v>
      </c>
      <c r="L60" s="2">
        <f t="shared" ref="L60:Q60" si="76">C60/13</f>
        <v>0.15384615384615385</v>
      </c>
      <c r="M60" s="2">
        <f t="shared" si="76"/>
        <v>0.15384615384615385</v>
      </c>
      <c r="N60" s="2">
        <f t="shared" si="76"/>
        <v>0.30769230769230771</v>
      </c>
      <c r="O60" s="2">
        <f t="shared" si="76"/>
        <v>0.38461538461538464</v>
      </c>
      <c r="P60" s="2">
        <f t="shared" si="76"/>
        <v>0</v>
      </c>
      <c r="Q60" s="2">
        <f t="shared" si="76"/>
        <v>0</v>
      </c>
      <c r="R60" s="103">
        <f t="shared" ref="R60:R63" si="77">SUM(L60:Q60)</f>
        <v>1</v>
      </c>
    </row>
    <row r="61" spans="2:18" x14ac:dyDescent="0.25">
      <c r="B61" s="3"/>
      <c r="C61" s="2"/>
      <c r="D61" s="2"/>
      <c r="E61" s="2"/>
      <c r="F61" s="2"/>
      <c r="G61" s="2"/>
      <c r="H61" s="50"/>
      <c r="K61" s="6" t="s">
        <v>235</v>
      </c>
      <c r="L61" s="2">
        <f>L60*L35</f>
        <v>0</v>
      </c>
      <c r="M61" s="2">
        <f t="shared" ref="M61:Q61" si="78">M60*M35</f>
        <v>0.15384615384615385</v>
      </c>
      <c r="N61" s="2">
        <f t="shared" si="78"/>
        <v>0.61538461538461542</v>
      </c>
      <c r="O61" s="2">
        <f t="shared" si="78"/>
        <v>1.153846153846154</v>
      </c>
      <c r="P61" s="2">
        <f t="shared" si="78"/>
        <v>0</v>
      </c>
      <c r="Q61" s="2">
        <f t="shared" si="78"/>
        <v>0</v>
      </c>
      <c r="R61" s="103">
        <f t="shared" si="77"/>
        <v>1.9230769230769234</v>
      </c>
    </row>
    <row r="62" spans="2:18" ht="30.75" thickBot="1" x14ac:dyDescent="0.3">
      <c r="B62" s="9" t="s">
        <v>43</v>
      </c>
      <c r="C62" s="10">
        <v>7</v>
      </c>
      <c r="D62" s="10">
        <v>2</v>
      </c>
      <c r="E62" s="10">
        <v>4</v>
      </c>
      <c r="F62" s="10">
        <v>0</v>
      </c>
      <c r="G62" s="10">
        <v>0</v>
      </c>
      <c r="H62" s="51">
        <v>0</v>
      </c>
      <c r="K62" s="6" t="s">
        <v>234</v>
      </c>
      <c r="L62" s="2">
        <f t="shared" ref="L62:Q62" si="79">C62/13</f>
        <v>0.53846153846153844</v>
      </c>
      <c r="M62" s="2">
        <f t="shared" si="79"/>
        <v>0.15384615384615385</v>
      </c>
      <c r="N62" s="2">
        <f t="shared" si="79"/>
        <v>0.30769230769230771</v>
      </c>
      <c r="O62" s="2">
        <f t="shared" si="79"/>
        <v>0</v>
      </c>
      <c r="P62" s="2">
        <f t="shared" si="79"/>
        <v>0</v>
      </c>
      <c r="Q62" s="2">
        <f t="shared" si="79"/>
        <v>0</v>
      </c>
      <c r="R62" s="103">
        <f t="shared" si="77"/>
        <v>1</v>
      </c>
    </row>
    <row r="63" spans="2:18" ht="15.75" thickBot="1" x14ac:dyDescent="0.3">
      <c r="K63" s="104" t="s">
        <v>235</v>
      </c>
      <c r="L63" s="10">
        <f>L62*L35</f>
        <v>0</v>
      </c>
      <c r="M63" s="10">
        <f t="shared" ref="M63:Q63" si="80">M62*M35</f>
        <v>0.15384615384615385</v>
      </c>
      <c r="N63" s="10">
        <f t="shared" si="80"/>
        <v>0.61538461538461542</v>
      </c>
      <c r="O63" s="10">
        <f t="shared" si="80"/>
        <v>0</v>
      </c>
      <c r="P63" s="10">
        <f t="shared" si="80"/>
        <v>0</v>
      </c>
      <c r="Q63" s="10">
        <f t="shared" si="80"/>
        <v>0</v>
      </c>
      <c r="R63" s="105">
        <f t="shared" si="77"/>
        <v>0.76923076923076927</v>
      </c>
    </row>
    <row r="65" spans="2:3" ht="15.75" thickBot="1" x14ac:dyDescent="0.3"/>
    <row r="66" spans="2:3" ht="15.75" thickBot="1" x14ac:dyDescent="0.3">
      <c r="B66" s="207" t="s">
        <v>288</v>
      </c>
      <c r="C66" s="208"/>
    </row>
    <row r="67" spans="2:3" x14ac:dyDescent="0.25">
      <c r="B67" s="101" t="s">
        <v>249</v>
      </c>
      <c r="C67" s="110">
        <v>0.63076923076923097</v>
      </c>
    </row>
    <row r="68" spans="2:3" x14ac:dyDescent="0.25">
      <c r="B68" s="6" t="s">
        <v>250</v>
      </c>
      <c r="C68" s="50">
        <v>1.9230769230769234</v>
      </c>
    </row>
    <row r="69" spans="2:3" x14ac:dyDescent="0.25">
      <c r="B69" s="6" t="s">
        <v>251</v>
      </c>
      <c r="C69" s="50">
        <v>3.5384615384615383</v>
      </c>
    </row>
    <row r="70" spans="2:3" ht="15.75" thickBot="1" x14ac:dyDescent="0.3">
      <c r="B70" s="104" t="s">
        <v>259</v>
      </c>
      <c r="C70" s="51">
        <v>0.98717948717948723</v>
      </c>
    </row>
    <row r="71" spans="2:3" ht="15.75" thickBot="1" x14ac:dyDescent="0.3"/>
    <row r="72" spans="2:3" ht="15.75" thickBot="1" x14ac:dyDescent="0.3">
      <c r="B72" s="116" t="s">
        <v>238</v>
      </c>
      <c r="C72" s="117">
        <f>(C67+C68+C69+C70)/4</f>
        <v>1.769871794871795</v>
      </c>
    </row>
    <row r="75" spans="2:3" x14ac:dyDescent="0.25">
      <c r="C75" s="38"/>
    </row>
    <row r="76" spans="2:3" x14ac:dyDescent="0.25">
      <c r="C76" s="38"/>
    </row>
  </sheetData>
  <mergeCells count="12">
    <mergeCell ref="B66:C66"/>
    <mergeCell ref="C1:C2"/>
    <mergeCell ref="D1:D2"/>
    <mergeCell ref="E1:H1"/>
    <mergeCell ref="T38:U39"/>
    <mergeCell ref="V38:V39"/>
    <mergeCell ref="T3:U4"/>
    <mergeCell ref="V3:V4"/>
    <mergeCell ref="T17:U18"/>
    <mergeCell ref="V17:V18"/>
    <mergeCell ref="V26:V27"/>
    <mergeCell ref="T25:U2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opLeftCell="A26" zoomScale="60" zoomScaleNormal="60" workbookViewId="0">
      <selection activeCell="D45" sqref="D45"/>
    </sheetView>
  </sheetViews>
  <sheetFormatPr baseColWidth="10" defaultRowHeight="15" x14ac:dyDescent="0.25"/>
  <cols>
    <col min="1" max="1" width="68" customWidth="1"/>
    <col min="2" max="5" width="9.7109375" customWidth="1"/>
    <col min="6" max="6" width="9.140625" customWidth="1"/>
    <col min="7" max="7" width="9.7109375" customWidth="1"/>
  </cols>
  <sheetData>
    <row r="1" spans="1:20" ht="15" customHeight="1" x14ac:dyDescent="0.25">
      <c r="A1" s="217" t="s">
        <v>0</v>
      </c>
      <c r="B1" s="220" t="s">
        <v>227</v>
      </c>
      <c r="C1" s="222" t="s">
        <v>228</v>
      </c>
      <c r="D1" s="224" t="s">
        <v>229</v>
      </c>
      <c r="E1" s="225"/>
      <c r="F1" s="225"/>
      <c r="G1" s="226"/>
    </row>
    <row r="2" spans="1:20" ht="45" x14ac:dyDescent="0.25">
      <c r="A2" s="218"/>
      <c r="B2" s="221"/>
      <c r="C2" s="223"/>
      <c r="D2" s="41" t="s">
        <v>233</v>
      </c>
      <c r="E2" s="1" t="s">
        <v>232</v>
      </c>
      <c r="F2" s="1" t="s">
        <v>231</v>
      </c>
      <c r="G2" s="48" t="s">
        <v>230</v>
      </c>
    </row>
    <row r="3" spans="1:20" ht="15.75" thickBot="1" x14ac:dyDescent="0.3">
      <c r="A3" s="219"/>
      <c r="B3" s="12">
        <v>0</v>
      </c>
      <c r="C3" s="12">
        <v>1</v>
      </c>
      <c r="D3" s="12">
        <v>2</v>
      </c>
      <c r="E3" s="12">
        <v>3</v>
      </c>
      <c r="F3" s="12">
        <v>4</v>
      </c>
      <c r="G3" s="49">
        <v>5</v>
      </c>
      <c r="I3" t="s">
        <v>236</v>
      </c>
      <c r="J3" s="13">
        <v>0</v>
      </c>
      <c r="K3" s="13">
        <v>1</v>
      </c>
      <c r="L3" s="13">
        <v>2</v>
      </c>
      <c r="M3" s="13">
        <v>3</v>
      </c>
      <c r="N3" s="13">
        <v>4</v>
      </c>
      <c r="O3" s="13">
        <v>5</v>
      </c>
      <c r="P3" s="14" t="s">
        <v>237</v>
      </c>
    </row>
    <row r="4" spans="1:20" ht="15" customHeight="1" x14ac:dyDescent="0.25">
      <c r="A4" s="8" t="s">
        <v>189</v>
      </c>
      <c r="B4" s="30"/>
      <c r="C4" s="31"/>
      <c r="D4" s="31"/>
      <c r="E4" s="31"/>
      <c r="F4" s="31"/>
      <c r="G4" s="131"/>
      <c r="P4" s="15"/>
      <c r="R4" s="197" t="s">
        <v>266</v>
      </c>
      <c r="S4" s="198"/>
      <c r="T4" s="227">
        <f>P7</f>
        <v>2.5384615384615383</v>
      </c>
    </row>
    <row r="5" spans="1:20" ht="15.75" thickBot="1" x14ac:dyDescent="0.3">
      <c r="A5" s="4" t="s">
        <v>191</v>
      </c>
      <c r="B5" s="32"/>
      <c r="C5" s="32"/>
      <c r="D5" s="32"/>
      <c r="E5" s="32"/>
      <c r="F5" s="32"/>
      <c r="G5" s="132"/>
      <c r="P5" s="15"/>
      <c r="R5" s="199"/>
      <c r="S5" s="200"/>
      <c r="T5" s="228"/>
    </row>
    <row r="6" spans="1:20" ht="30.75" thickBot="1" x14ac:dyDescent="0.3">
      <c r="A6" s="9" t="s">
        <v>44</v>
      </c>
      <c r="B6" s="10">
        <v>0</v>
      </c>
      <c r="C6" s="10">
        <v>1</v>
      </c>
      <c r="D6" s="10">
        <v>4</v>
      </c>
      <c r="E6" s="10">
        <v>8</v>
      </c>
      <c r="F6" s="10">
        <v>0</v>
      </c>
      <c r="G6" s="51">
        <v>0</v>
      </c>
      <c r="I6" s="101" t="s">
        <v>234</v>
      </c>
      <c r="J6" s="99">
        <f>B6/13</f>
        <v>0</v>
      </c>
      <c r="K6" s="99">
        <f t="shared" ref="K6:O6" si="0">C6/13</f>
        <v>7.6923076923076927E-2</v>
      </c>
      <c r="L6" s="99">
        <f t="shared" si="0"/>
        <v>0.30769230769230771</v>
      </c>
      <c r="M6" s="99">
        <f t="shared" si="0"/>
        <v>0.61538461538461542</v>
      </c>
      <c r="N6" s="99">
        <f t="shared" si="0"/>
        <v>0</v>
      </c>
      <c r="O6" s="99">
        <f t="shared" si="0"/>
        <v>0</v>
      </c>
      <c r="P6" s="102">
        <f>SUM(J6:O6)</f>
        <v>1</v>
      </c>
    </row>
    <row r="7" spans="1:20" ht="15.75" thickBot="1" x14ac:dyDescent="0.3">
      <c r="I7" s="104" t="s">
        <v>235</v>
      </c>
      <c r="J7" s="10">
        <f>J6*J3</f>
        <v>0</v>
      </c>
      <c r="K7" s="10">
        <f t="shared" ref="K7:O7" si="1">K6*K3</f>
        <v>7.6923076923076927E-2</v>
      </c>
      <c r="L7" s="10">
        <f t="shared" si="1"/>
        <v>0.61538461538461542</v>
      </c>
      <c r="M7" s="10">
        <f t="shared" si="1"/>
        <v>1.8461538461538463</v>
      </c>
      <c r="N7" s="10">
        <f t="shared" si="1"/>
        <v>0</v>
      </c>
      <c r="O7" s="10">
        <f t="shared" si="1"/>
        <v>0</v>
      </c>
      <c r="P7" s="105">
        <f>SUM(J7:O7)</f>
        <v>2.5384615384615383</v>
      </c>
    </row>
    <row r="9" spans="1:20" ht="15.75" thickBot="1" x14ac:dyDescent="0.3">
      <c r="I9" t="s">
        <v>236</v>
      </c>
      <c r="J9" s="13">
        <v>0</v>
      </c>
      <c r="K9" s="13">
        <v>1</v>
      </c>
      <c r="L9" s="13">
        <v>2</v>
      </c>
      <c r="M9" s="13">
        <v>3</v>
      </c>
      <c r="N9" s="13">
        <v>4</v>
      </c>
      <c r="O9" s="13">
        <v>5</v>
      </c>
      <c r="P9" s="14" t="s">
        <v>237</v>
      </c>
    </row>
    <row r="10" spans="1:20" ht="15.75" thickBot="1" x14ac:dyDescent="0.3">
      <c r="A10" s="98" t="s">
        <v>190</v>
      </c>
      <c r="B10" s="133"/>
      <c r="C10" s="133"/>
      <c r="D10" s="133"/>
      <c r="E10" s="133"/>
      <c r="F10" s="133"/>
      <c r="G10" s="134"/>
      <c r="P10" s="15"/>
    </row>
    <row r="11" spans="1:20" ht="15.75" thickBot="1" x14ac:dyDescent="0.3">
      <c r="A11" s="33" t="s">
        <v>179</v>
      </c>
      <c r="B11" s="34"/>
      <c r="C11" s="34"/>
      <c r="D11" s="34"/>
      <c r="E11" s="34"/>
      <c r="F11" s="34"/>
      <c r="G11" s="135"/>
      <c r="P11" s="15"/>
      <c r="R11" s="197" t="s">
        <v>267</v>
      </c>
      <c r="S11" s="198"/>
      <c r="T11" s="227">
        <f>(P13+P16+P18+P20)/4</f>
        <v>2.2692307692307692</v>
      </c>
    </row>
    <row r="12" spans="1:20" ht="45.75" thickBot="1" x14ac:dyDescent="0.3">
      <c r="A12" s="3" t="s">
        <v>45</v>
      </c>
      <c r="B12" s="2">
        <v>0</v>
      </c>
      <c r="C12" s="2">
        <v>1</v>
      </c>
      <c r="D12" s="2">
        <v>3</v>
      </c>
      <c r="E12" s="2">
        <v>9</v>
      </c>
      <c r="F12" s="2">
        <v>0</v>
      </c>
      <c r="G12" s="50">
        <v>0</v>
      </c>
      <c r="I12" s="101" t="s">
        <v>234</v>
      </c>
      <c r="J12" s="99">
        <f>B12/13</f>
        <v>0</v>
      </c>
      <c r="K12" s="99">
        <f t="shared" ref="K12" si="2">C12/13</f>
        <v>7.6923076923076927E-2</v>
      </c>
      <c r="L12" s="99">
        <f t="shared" ref="L12" si="3">D12/13</f>
        <v>0.23076923076923078</v>
      </c>
      <c r="M12" s="99">
        <f t="shared" ref="M12" si="4">E12/13</f>
        <v>0.69230769230769229</v>
      </c>
      <c r="N12" s="99">
        <f t="shared" ref="N12" si="5">F12/13</f>
        <v>0</v>
      </c>
      <c r="O12" s="99">
        <f t="shared" ref="O12" si="6">G12/13</f>
        <v>0</v>
      </c>
      <c r="P12" s="102">
        <f>SUM(J12:O12)</f>
        <v>1</v>
      </c>
      <c r="R12" s="199"/>
      <c r="S12" s="200"/>
      <c r="T12" s="228"/>
    </row>
    <row r="13" spans="1:20" x14ac:dyDescent="0.25">
      <c r="A13" s="3"/>
      <c r="B13" s="2"/>
      <c r="C13" s="2"/>
      <c r="D13" s="2"/>
      <c r="E13" s="2"/>
      <c r="F13" s="2"/>
      <c r="G13" s="50"/>
      <c r="I13" s="6" t="s">
        <v>235</v>
      </c>
      <c r="J13" s="2">
        <f>J12*J9</f>
        <v>0</v>
      </c>
      <c r="K13" s="2">
        <f t="shared" ref="K13:O13" si="7">K12*K9</f>
        <v>7.6923076923076927E-2</v>
      </c>
      <c r="L13" s="2">
        <f t="shared" si="7"/>
        <v>0.46153846153846156</v>
      </c>
      <c r="M13" s="2">
        <f t="shared" si="7"/>
        <v>2.0769230769230766</v>
      </c>
      <c r="N13" s="2">
        <f t="shared" si="7"/>
        <v>0</v>
      </c>
      <c r="O13" s="2">
        <f t="shared" si="7"/>
        <v>0</v>
      </c>
      <c r="P13" s="103">
        <f>SUM(J13:O13)</f>
        <v>2.615384615384615</v>
      </c>
    </row>
    <row r="14" spans="1:20" x14ac:dyDescent="0.25">
      <c r="A14" s="33" t="s">
        <v>192</v>
      </c>
      <c r="B14" s="34"/>
      <c r="C14" s="34"/>
      <c r="D14" s="34"/>
      <c r="E14" s="34"/>
      <c r="F14" s="34"/>
      <c r="G14" s="135"/>
      <c r="I14" s="106"/>
      <c r="J14" s="22"/>
      <c r="K14" s="22"/>
      <c r="L14" s="22"/>
      <c r="M14" s="22"/>
      <c r="N14" s="22"/>
      <c r="O14" s="22"/>
      <c r="P14" s="107"/>
    </row>
    <row r="15" spans="1:20" ht="45" x14ac:dyDescent="0.25">
      <c r="A15" s="3" t="s">
        <v>46</v>
      </c>
      <c r="B15" s="2">
        <v>0</v>
      </c>
      <c r="C15" s="2">
        <v>1</v>
      </c>
      <c r="D15" s="2">
        <v>7</v>
      </c>
      <c r="E15" s="2">
        <v>5</v>
      </c>
      <c r="F15" s="2">
        <v>0</v>
      </c>
      <c r="G15" s="50">
        <v>0</v>
      </c>
      <c r="I15" s="6" t="s">
        <v>234</v>
      </c>
      <c r="J15" s="2">
        <f>B15/13</f>
        <v>0</v>
      </c>
      <c r="K15" s="2">
        <f t="shared" ref="K15" si="8">C15/13</f>
        <v>7.6923076923076927E-2</v>
      </c>
      <c r="L15" s="2">
        <f t="shared" ref="L15" si="9">D15/13</f>
        <v>0.53846153846153844</v>
      </c>
      <c r="M15" s="2">
        <f t="shared" ref="M15" si="10">E15/13</f>
        <v>0.38461538461538464</v>
      </c>
      <c r="N15" s="2">
        <f t="shared" ref="N15" si="11">F15/13</f>
        <v>0</v>
      </c>
      <c r="O15" s="2">
        <f t="shared" ref="O15" si="12">G15/13</f>
        <v>0</v>
      </c>
      <c r="P15" s="103">
        <f t="shared" ref="P15:P20" si="13">SUM(J15:O15)</f>
        <v>1</v>
      </c>
    </row>
    <row r="16" spans="1:20" x14ac:dyDescent="0.25">
      <c r="A16" s="3"/>
      <c r="B16" s="2"/>
      <c r="C16" s="2"/>
      <c r="D16" s="2"/>
      <c r="E16" s="2"/>
      <c r="F16" s="2"/>
      <c r="G16" s="50"/>
      <c r="I16" s="6" t="s">
        <v>235</v>
      </c>
      <c r="J16" s="2">
        <f>J15*J9</f>
        <v>0</v>
      </c>
      <c r="K16" s="2">
        <f t="shared" ref="K16:O16" si="14">K15*K9</f>
        <v>7.6923076923076927E-2</v>
      </c>
      <c r="L16" s="2">
        <f t="shared" si="14"/>
        <v>1.0769230769230769</v>
      </c>
      <c r="M16" s="2">
        <f t="shared" si="14"/>
        <v>1.153846153846154</v>
      </c>
      <c r="N16" s="2">
        <f t="shared" si="14"/>
        <v>0</v>
      </c>
      <c r="O16" s="2">
        <f t="shared" si="14"/>
        <v>0</v>
      </c>
      <c r="P16" s="103">
        <f t="shared" si="13"/>
        <v>2.3076923076923075</v>
      </c>
    </row>
    <row r="17" spans="1:20" ht="30" x14ac:dyDescent="0.25">
      <c r="A17" s="3" t="s">
        <v>47</v>
      </c>
      <c r="B17" s="2">
        <v>0</v>
      </c>
      <c r="C17" s="2">
        <v>3</v>
      </c>
      <c r="D17" s="2">
        <v>6</v>
      </c>
      <c r="E17" s="2">
        <v>4</v>
      </c>
      <c r="F17" s="2">
        <v>0</v>
      </c>
      <c r="G17" s="50">
        <v>0</v>
      </c>
      <c r="I17" s="6" t="s">
        <v>234</v>
      </c>
      <c r="J17" s="2">
        <f>B17/13</f>
        <v>0</v>
      </c>
      <c r="K17" s="2">
        <f t="shared" ref="K17" si="15">C17/13</f>
        <v>0.23076923076923078</v>
      </c>
      <c r="L17" s="2">
        <f t="shared" ref="L17" si="16">D17/13</f>
        <v>0.46153846153846156</v>
      </c>
      <c r="M17" s="2">
        <f t="shared" ref="M17" si="17">E17/13</f>
        <v>0.30769230769230771</v>
      </c>
      <c r="N17" s="2">
        <f t="shared" ref="N17" si="18">F17/13</f>
        <v>0</v>
      </c>
      <c r="O17" s="2">
        <f t="shared" ref="O17" si="19">G17/13</f>
        <v>0</v>
      </c>
      <c r="P17" s="103">
        <f t="shared" si="13"/>
        <v>1</v>
      </c>
    </row>
    <row r="18" spans="1:20" x14ac:dyDescent="0.25">
      <c r="A18" s="3"/>
      <c r="B18" s="2"/>
      <c r="C18" s="2"/>
      <c r="D18" s="2"/>
      <c r="E18" s="2"/>
      <c r="F18" s="2"/>
      <c r="G18" s="50"/>
      <c r="I18" s="6" t="s">
        <v>235</v>
      </c>
      <c r="J18" s="2">
        <f>J17*J9</f>
        <v>0</v>
      </c>
      <c r="K18" s="2">
        <f t="shared" ref="K18:O18" si="20">K17*K9</f>
        <v>0.23076923076923078</v>
      </c>
      <c r="L18" s="2">
        <f t="shared" si="20"/>
        <v>0.92307692307692313</v>
      </c>
      <c r="M18" s="2">
        <f t="shared" si="20"/>
        <v>0.92307692307692313</v>
      </c>
      <c r="N18" s="2">
        <f t="shared" si="20"/>
        <v>0</v>
      </c>
      <c r="O18" s="2">
        <f t="shared" si="20"/>
        <v>0</v>
      </c>
      <c r="P18" s="103">
        <f t="shared" si="13"/>
        <v>2.0769230769230771</v>
      </c>
    </row>
    <row r="19" spans="1:20" ht="30.75" thickBot="1" x14ac:dyDescent="0.3">
      <c r="A19" s="9" t="s">
        <v>48</v>
      </c>
      <c r="B19" s="10">
        <v>0</v>
      </c>
      <c r="C19" s="10">
        <v>2</v>
      </c>
      <c r="D19" s="10">
        <v>8</v>
      </c>
      <c r="E19" s="10">
        <v>3</v>
      </c>
      <c r="F19" s="10">
        <v>0</v>
      </c>
      <c r="G19" s="51">
        <v>0</v>
      </c>
      <c r="I19" s="6" t="s">
        <v>234</v>
      </c>
      <c r="J19" s="2">
        <f>B19/13</f>
        <v>0</v>
      </c>
      <c r="K19" s="2">
        <f t="shared" ref="K19" si="21">C19/13</f>
        <v>0.15384615384615385</v>
      </c>
      <c r="L19" s="2">
        <f t="shared" ref="L19" si="22">D19/13</f>
        <v>0.61538461538461542</v>
      </c>
      <c r="M19" s="2">
        <f t="shared" ref="M19" si="23">E19/13</f>
        <v>0.23076923076923078</v>
      </c>
      <c r="N19" s="2">
        <f t="shared" ref="N19" si="24">F19/13</f>
        <v>0</v>
      </c>
      <c r="O19" s="2">
        <f t="shared" ref="O19" si="25">G19/13</f>
        <v>0</v>
      </c>
      <c r="P19" s="103">
        <f t="shared" si="13"/>
        <v>1</v>
      </c>
    </row>
    <row r="20" spans="1:20" ht="15.75" thickBot="1" x14ac:dyDescent="0.3">
      <c r="I20" s="104" t="s">
        <v>235</v>
      </c>
      <c r="J20" s="10">
        <f>J19*J9</f>
        <v>0</v>
      </c>
      <c r="K20" s="10">
        <f t="shared" ref="K20:O20" si="26">K19*K9</f>
        <v>0.15384615384615385</v>
      </c>
      <c r="L20" s="10">
        <f t="shared" si="26"/>
        <v>1.2307692307692308</v>
      </c>
      <c r="M20" s="10">
        <f t="shared" si="26"/>
        <v>0.69230769230769229</v>
      </c>
      <c r="N20" s="10">
        <f t="shared" si="26"/>
        <v>0</v>
      </c>
      <c r="O20" s="10">
        <f t="shared" si="26"/>
        <v>0</v>
      </c>
      <c r="P20" s="105">
        <f t="shared" si="13"/>
        <v>2.0769230769230766</v>
      </c>
    </row>
    <row r="22" spans="1:20" x14ac:dyDescent="0.25">
      <c r="I22" t="s">
        <v>236</v>
      </c>
      <c r="J22" s="13">
        <v>0</v>
      </c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4" t="s">
        <v>237</v>
      </c>
    </row>
    <row r="23" spans="1:20" ht="15.75" thickBot="1" x14ac:dyDescent="0.3">
      <c r="P23" s="15"/>
    </row>
    <row r="24" spans="1:20" ht="15.75" thickBot="1" x14ac:dyDescent="0.3">
      <c r="A24" s="98" t="s">
        <v>193</v>
      </c>
      <c r="B24" s="99"/>
      <c r="C24" s="99"/>
      <c r="D24" s="99"/>
      <c r="E24" s="99"/>
      <c r="F24" s="99"/>
      <c r="G24" s="100"/>
      <c r="P24" s="15"/>
    </row>
    <row r="25" spans="1:20" ht="30" x14ac:dyDescent="0.25">
      <c r="A25" s="3" t="s">
        <v>49</v>
      </c>
      <c r="B25" s="2">
        <v>4</v>
      </c>
      <c r="C25" s="2">
        <v>3</v>
      </c>
      <c r="D25" s="2">
        <v>6</v>
      </c>
      <c r="E25" s="2">
        <v>0</v>
      </c>
      <c r="F25" s="2">
        <v>0</v>
      </c>
      <c r="G25" s="50">
        <v>0</v>
      </c>
      <c r="I25" s="101" t="s">
        <v>234</v>
      </c>
      <c r="J25" s="99">
        <f>B25/13</f>
        <v>0.30769230769230771</v>
      </c>
      <c r="K25" s="99">
        <f t="shared" ref="K25" si="27">C25/13</f>
        <v>0.23076923076923078</v>
      </c>
      <c r="L25" s="99">
        <f t="shared" ref="L25" si="28">D25/13</f>
        <v>0.46153846153846156</v>
      </c>
      <c r="M25" s="99">
        <f t="shared" ref="M25" si="29">E25/13</f>
        <v>0</v>
      </c>
      <c r="N25" s="99">
        <f t="shared" ref="N25" si="30">F25/13</f>
        <v>0</v>
      </c>
      <c r="O25" s="99">
        <f t="shared" ref="O25" si="31">G25/13</f>
        <v>0</v>
      </c>
      <c r="P25" s="102">
        <f t="shared" ref="P25:P30" si="32">SUM(J25:O25)</f>
        <v>1</v>
      </c>
      <c r="R25" s="197" t="s">
        <v>268</v>
      </c>
      <c r="S25" s="198"/>
      <c r="T25" s="227">
        <f>(P26+P28+P30)/3</f>
        <v>1.9230769230769234</v>
      </c>
    </row>
    <row r="26" spans="1:20" ht="15.75" thickBot="1" x14ac:dyDescent="0.3">
      <c r="A26" s="3"/>
      <c r="B26" s="2"/>
      <c r="C26" s="2"/>
      <c r="D26" s="2"/>
      <c r="E26" s="2"/>
      <c r="F26" s="2"/>
      <c r="G26" s="50"/>
      <c r="I26" s="6" t="s">
        <v>235</v>
      </c>
      <c r="J26" s="2">
        <f>J25*J22</f>
        <v>0</v>
      </c>
      <c r="K26" s="2">
        <f t="shared" ref="K26:O26" si="33">K25*K22</f>
        <v>0.23076923076923078</v>
      </c>
      <c r="L26" s="2">
        <f t="shared" si="33"/>
        <v>0.92307692307692313</v>
      </c>
      <c r="M26" s="2">
        <f t="shared" si="33"/>
        <v>0</v>
      </c>
      <c r="N26" s="2">
        <f t="shared" si="33"/>
        <v>0</v>
      </c>
      <c r="O26" s="2">
        <f t="shared" si="33"/>
        <v>0</v>
      </c>
      <c r="P26" s="103">
        <f t="shared" si="32"/>
        <v>1.153846153846154</v>
      </c>
      <c r="R26" s="199"/>
      <c r="S26" s="200"/>
      <c r="T26" s="228"/>
    </row>
    <row r="27" spans="1:20" ht="60" x14ac:dyDescent="0.25">
      <c r="A27" s="3" t="s">
        <v>50</v>
      </c>
      <c r="B27" s="2">
        <v>0</v>
      </c>
      <c r="C27" s="2">
        <v>2</v>
      </c>
      <c r="D27" s="2">
        <v>7</v>
      </c>
      <c r="E27" s="2">
        <v>4</v>
      </c>
      <c r="F27" s="2">
        <v>0</v>
      </c>
      <c r="G27" s="50">
        <v>0</v>
      </c>
      <c r="I27" s="6" t="s">
        <v>234</v>
      </c>
      <c r="J27" s="2">
        <f>B27/13</f>
        <v>0</v>
      </c>
      <c r="K27" s="2">
        <f t="shared" ref="K27" si="34">C27/13</f>
        <v>0.15384615384615385</v>
      </c>
      <c r="L27" s="2">
        <f t="shared" ref="L27" si="35">D27/13</f>
        <v>0.53846153846153844</v>
      </c>
      <c r="M27" s="2">
        <f t="shared" ref="M27" si="36">E27/13</f>
        <v>0.30769230769230771</v>
      </c>
      <c r="N27" s="2">
        <f t="shared" ref="N27" si="37">F27/13</f>
        <v>0</v>
      </c>
      <c r="O27" s="2">
        <f t="shared" ref="O27" si="38">G27/13</f>
        <v>0</v>
      </c>
      <c r="P27" s="103">
        <f t="shared" si="32"/>
        <v>1</v>
      </c>
    </row>
    <row r="28" spans="1:20" x14ac:dyDescent="0.25">
      <c r="A28" s="3"/>
      <c r="B28" s="2"/>
      <c r="C28" s="2"/>
      <c r="D28" s="2"/>
      <c r="E28" s="2"/>
      <c r="F28" s="2"/>
      <c r="G28" s="50"/>
      <c r="I28" s="6" t="s">
        <v>235</v>
      </c>
      <c r="J28" s="2">
        <f>J27*J22</f>
        <v>0</v>
      </c>
      <c r="K28" s="2">
        <f t="shared" ref="K28:O28" si="39">K27*K22</f>
        <v>0.15384615384615385</v>
      </c>
      <c r="L28" s="2">
        <f t="shared" si="39"/>
        <v>1.0769230769230769</v>
      </c>
      <c r="M28" s="2">
        <f t="shared" si="39"/>
        <v>0.92307692307692313</v>
      </c>
      <c r="N28" s="2">
        <f t="shared" si="39"/>
        <v>0</v>
      </c>
      <c r="O28" s="2">
        <f t="shared" si="39"/>
        <v>0</v>
      </c>
      <c r="P28" s="103">
        <f t="shared" si="32"/>
        <v>2.1538461538461542</v>
      </c>
    </row>
    <row r="29" spans="1:20" ht="30.75" thickBot="1" x14ac:dyDescent="0.3">
      <c r="A29" s="9" t="s">
        <v>51</v>
      </c>
      <c r="B29" s="10">
        <v>0</v>
      </c>
      <c r="C29" s="10">
        <v>1</v>
      </c>
      <c r="D29" s="10">
        <v>5</v>
      </c>
      <c r="E29" s="10">
        <v>7</v>
      </c>
      <c r="F29" s="10">
        <v>0</v>
      </c>
      <c r="G29" s="51">
        <v>0</v>
      </c>
      <c r="I29" s="6" t="s">
        <v>234</v>
      </c>
      <c r="J29" s="2">
        <f>B29/13</f>
        <v>0</v>
      </c>
      <c r="K29" s="2">
        <f t="shared" ref="K29" si="40">C29/13</f>
        <v>7.6923076923076927E-2</v>
      </c>
      <c r="L29" s="2">
        <f t="shared" ref="L29" si="41">D29/13</f>
        <v>0.38461538461538464</v>
      </c>
      <c r="M29" s="2">
        <f t="shared" ref="M29" si="42">E29/13</f>
        <v>0.53846153846153844</v>
      </c>
      <c r="N29" s="2">
        <f t="shared" ref="N29" si="43">F29/13</f>
        <v>0</v>
      </c>
      <c r="O29" s="2">
        <f t="shared" ref="O29" si="44">G29/13</f>
        <v>0</v>
      </c>
      <c r="P29" s="103">
        <f t="shared" si="32"/>
        <v>1</v>
      </c>
    </row>
    <row r="30" spans="1:20" ht="15.75" thickBot="1" x14ac:dyDescent="0.3">
      <c r="I30" s="104" t="s">
        <v>235</v>
      </c>
      <c r="J30" s="10">
        <f>J29*J22</f>
        <v>0</v>
      </c>
      <c r="K30" s="10">
        <f t="shared" ref="K30:O30" si="45">K29*K22</f>
        <v>7.6923076923076927E-2</v>
      </c>
      <c r="L30" s="10">
        <f t="shared" si="45"/>
        <v>0.76923076923076927</v>
      </c>
      <c r="M30" s="10">
        <f t="shared" si="45"/>
        <v>1.6153846153846154</v>
      </c>
      <c r="N30" s="10">
        <f t="shared" si="45"/>
        <v>0</v>
      </c>
      <c r="O30" s="10">
        <f t="shared" si="45"/>
        <v>0</v>
      </c>
      <c r="P30" s="105">
        <f t="shared" si="32"/>
        <v>2.4615384615384617</v>
      </c>
    </row>
    <row r="32" spans="1:20" x14ac:dyDescent="0.25">
      <c r="I32" t="s">
        <v>236</v>
      </c>
      <c r="J32" s="13">
        <v>0</v>
      </c>
      <c r="K32" s="13">
        <v>1</v>
      </c>
      <c r="L32" s="13">
        <v>2</v>
      </c>
      <c r="M32" s="13">
        <v>3</v>
      </c>
      <c r="N32" s="13">
        <v>4</v>
      </c>
      <c r="O32" s="13">
        <v>5</v>
      </c>
      <c r="P32" s="14" t="s">
        <v>237</v>
      </c>
    </row>
    <row r="33" spans="1:20" ht="15.75" thickBot="1" x14ac:dyDescent="0.3">
      <c r="P33" s="15"/>
    </row>
    <row r="34" spans="1:20" ht="15.75" thickBot="1" x14ac:dyDescent="0.3">
      <c r="A34" s="98" t="s">
        <v>194</v>
      </c>
      <c r="B34" s="99"/>
      <c r="C34" s="99"/>
      <c r="D34" s="99"/>
      <c r="E34" s="99"/>
      <c r="F34" s="99"/>
      <c r="G34" s="100"/>
      <c r="P34" s="15"/>
    </row>
    <row r="35" spans="1:20" ht="30" x14ac:dyDescent="0.25">
      <c r="A35" s="3" t="s">
        <v>52</v>
      </c>
      <c r="B35" s="2">
        <v>2</v>
      </c>
      <c r="C35" s="2">
        <v>2</v>
      </c>
      <c r="D35" s="2">
        <v>7</v>
      </c>
      <c r="E35" s="2">
        <v>2</v>
      </c>
      <c r="F35" s="2">
        <v>0</v>
      </c>
      <c r="G35" s="50">
        <v>0</v>
      </c>
      <c r="I35" s="101" t="s">
        <v>234</v>
      </c>
      <c r="J35" s="99">
        <f>B35/13</f>
        <v>0.15384615384615385</v>
      </c>
      <c r="K35" s="99">
        <f t="shared" ref="K35" si="46">C35/13</f>
        <v>0.15384615384615385</v>
      </c>
      <c r="L35" s="99">
        <f t="shared" ref="L35" si="47">D35/13</f>
        <v>0.53846153846153844</v>
      </c>
      <c r="M35" s="99">
        <f t="shared" ref="M35" si="48">E35/13</f>
        <v>0.15384615384615385</v>
      </c>
      <c r="N35" s="99">
        <f t="shared" ref="N35" si="49">F35/13</f>
        <v>0</v>
      </c>
      <c r="O35" s="99">
        <f t="shared" ref="O35" si="50">G35/13</f>
        <v>0</v>
      </c>
      <c r="P35" s="102">
        <f>SUM(J35:O35)</f>
        <v>1</v>
      </c>
      <c r="R35" s="197" t="s">
        <v>269</v>
      </c>
      <c r="S35" s="198"/>
      <c r="T35" s="203">
        <f>(P36+P38)/2</f>
        <v>1.8076923076923079</v>
      </c>
    </row>
    <row r="36" spans="1:20" ht="15.75" thickBot="1" x14ac:dyDescent="0.3">
      <c r="A36" s="3"/>
      <c r="B36" s="2"/>
      <c r="C36" s="2"/>
      <c r="D36" s="2"/>
      <c r="E36" s="2"/>
      <c r="F36" s="2"/>
      <c r="G36" s="50"/>
      <c r="I36" s="6" t="s">
        <v>235</v>
      </c>
      <c r="J36" s="2">
        <f>J35*J32</f>
        <v>0</v>
      </c>
      <c r="K36" s="2">
        <f t="shared" ref="K36:O36" si="51">K35*K32</f>
        <v>0.15384615384615385</v>
      </c>
      <c r="L36" s="2">
        <f t="shared" si="51"/>
        <v>1.0769230769230769</v>
      </c>
      <c r="M36" s="2">
        <f t="shared" si="51"/>
        <v>0.46153846153846156</v>
      </c>
      <c r="N36" s="2">
        <f t="shared" si="51"/>
        <v>0</v>
      </c>
      <c r="O36" s="2">
        <f t="shared" si="51"/>
        <v>0</v>
      </c>
      <c r="P36" s="103">
        <f>SUM(J36:O36)</f>
        <v>1.6923076923076925</v>
      </c>
      <c r="R36" s="199"/>
      <c r="S36" s="200"/>
      <c r="T36" s="206"/>
    </row>
    <row r="37" spans="1:20" ht="30.75" thickBot="1" x14ac:dyDescent="0.3">
      <c r="A37" s="9" t="s">
        <v>53</v>
      </c>
      <c r="B37" s="10">
        <v>1</v>
      </c>
      <c r="C37" s="10">
        <v>2</v>
      </c>
      <c r="D37" s="10">
        <v>7</v>
      </c>
      <c r="E37" s="10">
        <v>3</v>
      </c>
      <c r="F37" s="10">
        <v>0</v>
      </c>
      <c r="G37" s="51">
        <v>0</v>
      </c>
      <c r="I37" s="6" t="s">
        <v>234</v>
      </c>
      <c r="J37" s="2">
        <f>B37/13</f>
        <v>7.6923076923076927E-2</v>
      </c>
      <c r="K37" s="2">
        <f t="shared" ref="K37" si="52">C37/13</f>
        <v>0.15384615384615385</v>
      </c>
      <c r="L37" s="2">
        <f t="shared" ref="L37" si="53">D37/13</f>
        <v>0.53846153846153844</v>
      </c>
      <c r="M37" s="2">
        <f t="shared" ref="M37" si="54">E37/13</f>
        <v>0.23076923076923078</v>
      </c>
      <c r="N37" s="2">
        <f t="shared" ref="N37" si="55">F37/13</f>
        <v>0</v>
      </c>
      <c r="O37" s="2">
        <f t="shared" ref="O37" si="56">G37/13</f>
        <v>0</v>
      </c>
      <c r="P37" s="103">
        <f>SUM(J37:O37)</f>
        <v>1</v>
      </c>
    </row>
    <row r="38" spans="1:20" ht="15.75" thickBot="1" x14ac:dyDescent="0.3">
      <c r="I38" s="104" t="s">
        <v>235</v>
      </c>
      <c r="J38" s="10">
        <f>J37*J32</f>
        <v>0</v>
      </c>
      <c r="K38" s="10">
        <f t="shared" ref="K38" si="57">K37*K32</f>
        <v>0.15384615384615385</v>
      </c>
      <c r="L38" s="10">
        <f t="shared" ref="L38" si="58">L37*L32</f>
        <v>1.0769230769230769</v>
      </c>
      <c r="M38" s="10">
        <f t="shared" ref="M38" si="59">M37*M32</f>
        <v>0.69230769230769229</v>
      </c>
      <c r="N38" s="10">
        <f t="shared" ref="N38" si="60">N37*N32</f>
        <v>0</v>
      </c>
      <c r="O38" s="10">
        <f t="shared" ref="O38" si="61">O37*O32</f>
        <v>0</v>
      </c>
      <c r="P38" s="105">
        <f>SUM(J38:O38)</f>
        <v>1.9230769230769231</v>
      </c>
    </row>
    <row r="40" spans="1:20" ht="15.75" thickBot="1" x14ac:dyDescent="0.3"/>
    <row r="41" spans="1:20" ht="15.75" thickBot="1" x14ac:dyDescent="0.3">
      <c r="A41" s="207" t="s">
        <v>290</v>
      </c>
      <c r="B41" s="216"/>
    </row>
    <row r="42" spans="1:20" x14ac:dyDescent="0.25">
      <c r="A42" s="97" t="s">
        <v>273</v>
      </c>
      <c r="B42" s="130">
        <v>2.5384615384615383</v>
      </c>
    </row>
    <row r="43" spans="1:20" x14ac:dyDescent="0.25">
      <c r="A43" s="106" t="s">
        <v>274</v>
      </c>
      <c r="B43" s="107">
        <v>2.2692307692307692</v>
      </c>
    </row>
    <row r="44" spans="1:20" x14ac:dyDescent="0.25">
      <c r="A44" s="106" t="s">
        <v>275</v>
      </c>
      <c r="B44" s="107">
        <v>1.9230769230769234</v>
      </c>
    </row>
    <row r="45" spans="1:20" ht="15.75" thickBot="1" x14ac:dyDescent="0.3">
      <c r="A45" s="108" t="s">
        <v>276</v>
      </c>
      <c r="B45" s="109">
        <v>1.8076923076923079</v>
      </c>
    </row>
    <row r="46" spans="1:20" ht="15.75" thickBot="1" x14ac:dyDescent="0.3"/>
    <row r="47" spans="1:20" ht="15.75" thickBot="1" x14ac:dyDescent="0.3">
      <c r="A47" s="111" t="s">
        <v>238</v>
      </c>
      <c r="B47" s="112">
        <f>(B42+B43+B44+B45)/4</f>
        <v>2.1346153846153846</v>
      </c>
    </row>
  </sheetData>
  <mergeCells count="13">
    <mergeCell ref="A41:B41"/>
    <mergeCell ref="R35:S36"/>
    <mergeCell ref="T35:T36"/>
    <mergeCell ref="A1:A3"/>
    <mergeCell ref="B1:B2"/>
    <mergeCell ref="C1:C2"/>
    <mergeCell ref="D1:G1"/>
    <mergeCell ref="R4:S5"/>
    <mergeCell ref="T4:T5"/>
    <mergeCell ref="R11:S12"/>
    <mergeCell ref="T11:T12"/>
    <mergeCell ref="R25:S26"/>
    <mergeCell ref="T25:T2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9"/>
  <sheetViews>
    <sheetView topLeftCell="A209" zoomScale="57" zoomScaleNormal="57" workbookViewId="0">
      <selection activeCell="T12" sqref="T12"/>
    </sheetView>
  </sheetViews>
  <sheetFormatPr baseColWidth="10" defaultRowHeight="15" x14ac:dyDescent="0.25"/>
  <cols>
    <col min="1" max="1" width="68" customWidth="1"/>
    <col min="2" max="5" width="9.7109375" customWidth="1"/>
    <col min="6" max="6" width="9.140625" customWidth="1"/>
    <col min="7" max="7" width="9.7109375" customWidth="1"/>
    <col min="8" max="8" width="8.42578125" customWidth="1"/>
  </cols>
  <sheetData>
    <row r="1" spans="1:20" x14ac:dyDescent="0.25">
      <c r="A1" s="217" t="s">
        <v>0</v>
      </c>
      <c r="B1" s="213" t="s">
        <v>227</v>
      </c>
      <c r="C1" s="211" t="s">
        <v>228</v>
      </c>
      <c r="D1" s="213" t="s">
        <v>229</v>
      </c>
      <c r="E1" s="214"/>
      <c r="F1" s="214"/>
      <c r="G1" s="215"/>
      <c r="I1" t="s">
        <v>236</v>
      </c>
      <c r="J1" s="13">
        <v>0</v>
      </c>
      <c r="K1" s="13">
        <v>1</v>
      </c>
      <c r="L1" s="13">
        <v>2</v>
      </c>
      <c r="M1" s="13">
        <v>3</v>
      </c>
      <c r="N1" s="13">
        <v>4</v>
      </c>
      <c r="O1" s="13">
        <v>5</v>
      </c>
      <c r="P1" s="14" t="s">
        <v>237</v>
      </c>
    </row>
    <row r="2" spans="1:20" ht="45" x14ac:dyDescent="0.25">
      <c r="A2" s="218"/>
      <c r="B2" s="232"/>
      <c r="C2" s="233"/>
      <c r="D2" s="41" t="s">
        <v>233</v>
      </c>
      <c r="E2" s="1" t="s">
        <v>232</v>
      </c>
      <c r="F2" s="1" t="s">
        <v>231</v>
      </c>
      <c r="G2" s="48" t="s">
        <v>230</v>
      </c>
      <c r="P2" s="15"/>
    </row>
    <row r="3" spans="1:20" ht="15.75" thickBot="1" x14ac:dyDescent="0.3">
      <c r="A3" s="219"/>
      <c r="B3" s="12">
        <v>0</v>
      </c>
      <c r="C3" s="12">
        <v>1</v>
      </c>
      <c r="D3" s="12">
        <v>2</v>
      </c>
      <c r="E3" s="12">
        <v>3</v>
      </c>
      <c r="F3" s="12">
        <v>4</v>
      </c>
      <c r="G3" s="49">
        <v>5</v>
      </c>
      <c r="P3" s="15"/>
      <c r="R3" s="26"/>
      <c r="S3" s="26"/>
      <c r="T3" s="26"/>
    </row>
    <row r="4" spans="1:20" x14ac:dyDescent="0.25">
      <c r="A4" s="8" t="s">
        <v>292</v>
      </c>
      <c r="B4" s="2"/>
      <c r="C4" s="2"/>
      <c r="D4" s="2"/>
      <c r="E4" s="2"/>
      <c r="F4" s="2"/>
      <c r="G4" s="50"/>
      <c r="R4" s="197" t="s">
        <v>252</v>
      </c>
      <c r="S4" s="198"/>
      <c r="T4" s="147">
        <f>(P7+P9+P11+P13)/4</f>
        <v>0.59615384615384626</v>
      </c>
    </row>
    <row r="5" spans="1:20" ht="15.75" thickBot="1" x14ac:dyDescent="0.3">
      <c r="A5" s="4" t="s">
        <v>293</v>
      </c>
      <c r="B5" s="2"/>
      <c r="C5" s="2"/>
      <c r="D5" s="2"/>
      <c r="E5" s="2"/>
      <c r="F5" s="2"/>
      <c r="G5" s="50"/>
      <c r="R5" s="199"/>
      <c r="S5" s="200"/>
      <c r="T5" s="148"/>
    </row>
    <row r="6" spans="1:20" ht="30" x14ac:dyDescent="0.25">
      <c r="A6" s="3" t="s">
        <v>54</v>
      </c>
      <c r="B6" s="2">
        <v>10</v>
      </c>
      <c r="C6" s="2">
        <v>3</v>
      </c>
      <c r="D6" s="2"/>
      <c r="E6" s="2"/>
      <c r="F6" s="2"/>
      <c r="G6" s="50"/>
      <c r="I6" s="101" t="s">
        <v>234</v>
      </c>
      <c r="J6" s="99">
        <f>B6/13</f>
        <v>0.76923076923076927</v>
      </c>
      <c r="K6" s="99">
        <f t="shared" ref="K6:L6" si="0">C6/13</f>
        <v>0.23076923076923078</v>
      </c>
      <c r="L6" s="99">
        <f t="shared" si="0"/>
        <v>0</v>
      </c>
      <c r="M6" s="99">
        <f>D4/13</f>
        <v>0</v>
      </c>
      <c r="N6" s="99">
        <f>E4/13</f>
        <v>0</v>
      </c>
      <c r="O6" s="99">
        <f>F4/13</f>
        <v>0</v>
      </c>
      <c r="P6" s="102">
        <f>SUM(J6:O6)</f>
        <v>1</v>
      </c>
    </row>
    <row r="7" spans="1:20" x14ac:dyDescent="0.25">
      <c r="A7" s="3"/>
      <c r="B7" s="2"/>
      <c r="C7" s="2"/>
      <c r="D7" s="2"/>
      <c r="E7" s="2"/>
      <c r="F7" s="2"/>
      <c r="G7" s="50"/>
      <c r="I7" s="6" t="s">
        <v>235</v>
      </c>
      <c r="J7" s="2">
        <f>J6*J1</f>
        <v>0</v>
      </c>
      <c r="K7" s="2">
        <f t="shared" ref="K7:N7" si="1">K6*K1</f>
        <v>0.23076923076923078</v>
      </c>
      <c r="L7" s="2">
        <f t="shared" si="1"/>
        <v>0</v>
      </c>
      <c r="M7" s="2">
        <f t="shared" si="1"/>
        <v>0</v>
      </c>
      <c r="N7" s="2">
        <f t="shared" si="1"/>
        <v>0</v>
      </c>
      <c r="O7" s="2">
        <f>O6*O1</f>
        <v>0</v>
      </c>
      <c r="P7" s="103">
        <f>SUM(J7:O7)</f>
        <v>0.23076923076923078</v>
      </c>
    </row>
    <row r="8" spans="1:20" ht="45" x14ac:dyDescent="0.25">
      <c r="A8" s="7" t="s">
        <v>55</v>
      </c>
      <c r="B8" s="2"/>
      <c r="C8" s="2">
        <v>4</v>
      </c>
      <c r="D8" s="2">
        <v>9</v>
      </c>
      <c r="E8" s="2"/>
      <c r="F8" s="2"/>
      <c r="G8" s="50"/>
      <c r="I8" s="6" t="s">
        <v>234</v>
      </c>
      <c r="J8" s="2">
        <f>B8/13</f>
        <v>0</v>
      </c>
      <c r="K8" s="2">
        <f t="shared" ref="K8:N8" si="2">C8/13</f>
        <v>0.30769230769230771</v>
      </c>
      <c r="L8" s="2">
        <f t="shared" si="2"/>
        <v>0.69230769230769229</v>
      </c>
      <c r="M8" s="2">
        <f t="shared" si="2"/>
        <v>0</v>
      </c>
      <c r="N8" s="2">
        <f t="shared" si="2"/>
        <v>0</v>
      </c>
      <c r="O8" s="2">
        <f>F6/13</f>
        <v>0</v>
      </c>
      <c r="P8" s="103">
        <f t="shared" ref="P8:P13" si="3">SUM(J8:O8)</f>
        <v>1</v>
      </c>
    </row>
    <row r="9" spans="1:20" x14ac:dyDescent="0.25">
      <c r="A9" s="7"/>
      <c r="B9" s="2"/>
      <c r="C9" s="2"/>
      <c r="D9" s="2"/>
      <c r="E9" s="2"/>
      <c r="F9" s="2"/>
      <c r="G9" s="50"/>
      <c r="I9" s="6" t="s">
        <v>235</v>
      </c>
      <c r="J9" s="2">
        <f>J8*J1</f>
        <v>0</v>
      </c>
      <c r="K9" s="2">
        <f t="shared" ref="K9:N9" si="4">K8*K1</f>
        <v>0.30769230769230771</v>
      </c>
      <c r="L9" s="2">
        <f t="shared" si="4"/>
        <v>1.3846153846153846</v>
      </c>
      <c r="M9" s="2">
        <f t="shared" si="4"/>
        <v>0</v>
      </c>
      <c r="N9" s="2">
        <f t="shared" si="4"/>
        <v>0</v>
      </c>
      <c r="O9" s="2">
        <f>O8*O3</f>
        <v>0</v>
      </c>
      <c r="P9" s="103">
        <f t="shared" si="3"/>
        <v>1.6923076923076923</v>
      </c>
    </row>
    <row r="10" spans="1:20" ht="45" x14ac:dyDescent="0.25">
      <c r="A10" s="3" t="s">
        <v>56</v>
      </c>
      <c r="B10" s="2">
        <v>8</v>
      </c>
      <c r="C10" s="2">
        <v>5</v>
      </c>
      <c r="D10" s="2"/>
      <c r="E10" s="2"/>
      <c r="F10" s="2"/>
      <c r="G10" s="50"/>
      <c r="I10" s="6" t="s">
        <v>234</v>
      </c>
      <c r="J10" s="2">
        <f>B10/13</f>
        <v>0.61538461538461542</v>
      </c>
      <c r="K10" s="2">
        <f t="shared" ref="K10:O10" si="5">C10/13</f>
        <v>0.38461538461538464</v>
      </c>
      <c r="L10" s="2">
        <f t="shared" si="5"/>
        <v>0</v>
      </c>
      <c r="M10" s="2">
        <f t="shared" si="5"/>
        <v>0</v>
      </c>
      <c r="N10" s="2">
        <f t="shared" si="5"/>
        <v>0</v>
      </c>
      <c r="O10" s="2">
        <f t="shared" si="5"/>
        <v>0</v>
      </c>
      <c r="P10" s="103">
        <f t="shared" si="3"/>
        <v>1</v>
      </c>
    </row>
    <row r="11" spans="1:20" x14ac:dyDescent="0.25">
      <c r="A11" s="3"/>
      <c r="B11" s="2"/>
      <c r="C11" s="2"/>
      <c r="D11" s="2"/>
      <c r="E11" s="2"/>
      <c r="F11" s="2"/>
      <c r="G11" s="50"/>
      <c r="I11" s="6" t="s">
        <v>235</v>
      </c>
      <c r="J11" s="2">
        <f>J10*J1</f>
        <v>0</v>
      </c>
      <c r="K11" s="2">
        <f t="shared" ref="K11:N11" si="6">K10*K1</f>
        <v>0.38461538461538464</v>
      </c>
      <c r="L11" s="2">
        <f t="shared" si="6"/>
        <v>0</v>
      </c>
      <c r="M11" s="2">
        <f t="shared" si="6"/>
        <v>0</v>
      </c>
      <c r="N11" s="2">
        <f t="shared" si="6"/>
        <v>0</v>
      </c>
      <c r="O11" s="2">
        <f>O10*O3</f>
        <v>0</v>
      </c>
      <c r="P11" s="103">
        <f t="shared" si="3"/>
        <v>0.38461538461538464</v>
      </c>
    </row>
    <row r="12" spans="1:20" ht="45.75" thickBot="1" x14ac:dyDescent="0.3">
      <c r="A12" s="9" t="s">
        <v>57</v>
      </c>
      <c r="B12" s="10">
        <v>12</v>
      </c>
      <c r="C12" s="10">
        <v>1</v>
      </c>
      <c r="D12" s="10"/>
      <c r="E12" s="10"/>
      <c r="F12" s="10"/>
      <c r="G12" s="51"/>
      <c r="I12" s="6" t="s">
        <v>234</v>
      </c>
      <c r="J12" s="2">
        <f>B12/13</f>
        <v>0.92307692307692313</v>
      </c>
      <c r="K12" s="2">
        <f t="shared" ref="K12:N12" si="7">C12/13</f>
        <v>7.6923076923076927E-2</v>
      </c>
      <c r="L12" s="2">
        <f t="shared" si="7"/>
        <v>0</v>
      </c>
      <c r="M12" s="2">
        <f t="shared" si="7"/>
        <v>0</v>
      </c>
      <c r="N12" s="2">
        <f t="shared" si="7"/>
        <v>0</v>
      </c>
      <c r="O12" s="2">
        <f>F10/13</f>
        <v>0</v>
      </c>
      <c r="P12" s="103">
        <f t="shared" si="3"/>
        <v>1</v>
      </c>
    </row>
    <row r="13" spans="1:20" ht="15.75" thickBot="1" x14ac:dyDescent="0.3">
      <c r="A13" s="25"/>
      <c r="B13" s="22"/>
      <c r="C13" s="22"/>
      <c r="D13" s="22"/>
      <c r="E13" s="22"/>
      <c r="F13" s="22"/>
      <c r="G13" s="22"/>
      <c r="I13" s="104" t="s">
        <v>235</v>
      </c>
      <c r="J13" s="10">
        <f>J12*J1</f>
        <v>0</v>
      </c>
      <c r="K13" s="10">
        <f>K12*K1</f>
        <v>7.6923076923076927E-2</v>
      </c>
      <c r="L13" s="10">
        <f t="shared" ref="L13:N13" si="8">L12*L7</f>
        <v>0</v>
      </c>
      <c r="M13" s="10">
        <f t="shared" si="8"/>
        <v>0</v>
      </c>
      <c r="N13" s="10">
        <f t="shared" si="8"/>
        <v>0</v>
      </c>
      <c r="O13" s="10">
        <f>O12*O3</f>
        <v>0</v>
      </c>
      <c r="P13" s="105">
        <f t="shared" si="3"/>
        <v>7.6923076923076927E-2</v>
      </c>
    </row>
    <row r="14" spans="1:20" x14ac:dyDescent="0.25">
      <c r="A14" s="25"/>
      <c r="B14" s="22"/>
      <c r="C14" s="22"/>
      <c r="D14" s="22"/>
      <c r="E14" s="22"/>
      <c r="F14" s="22"/>
      <c r="G14" s="22"/>
      <c r="I14" s="22"/>
      <c r="J14" s="22"/>
      <c r="K14" s="22"/>
      <c r="L14" s="22"/>
      <c r="M14" s="22"/>
      <c r="N14" s="22"/>
      <c r="O14" s="22"/>
      <c r="P14" s="28"/>
    </row>
    <row r="15" spans="1:20" ht="15.75" thickBot="1" x14ac:dyDescent="0.3">
      <c r="A15" s="25"/>
      <c r="B15" s="22"/>
      <c r="C15" s="22"/>
      <c r="D15" s="22"/>
      <c r="E15" s="22"/>
      <c r="F15" s="22"/>
      <c r="G15" s="22"/>
      <c r="I15" s="22"/>
      <c r="J15" s="22"/>
      <c r="K15" s="22"/>
      <c r="L15" s="22"/>
      <c r="M15" s="22"/>
      <c r="N15" s="22"/>
      <c r="O15" s="22"/>
      <c r="P15" s="28"/>
    </row>
    <row r="16" spans="1:20" x14ac:dyDescent="0.25">
      <c r="A16" s="98" t="s">
        <v>195</v>
      </c>
      <c r="B16" s="99"/>
      <c r="C16" s="99"/>
      <c r="D16" s="99"/>
      <c r="E16" s="99"/>
      <c r="F16" s="99"/>
      <c r="G16" s="100"/>
      <c r="I16" s="22"/>
      <c r="J16" s="22"/>
      <c r="K16" s="22"/>
      <c r="L16" s="22"/>
      <c r="M16" s="22"/>
      <c r="N16" s="22"/>
      <c r="O16" s="22"/>
      <c r="P16" s="22"/>
    </row>
    <row r="17" spans="1:20" ht="15.75" thickBot="1" x14ac:dyDescent="0.3">
      <c r="A17" s="19" t="s">
        <v>196</v>
      </c>
      <c r="B17" s="229"/>
      <c r="C17" s="230"/>
      <c r="D17" s="230"/>
      <c r="E17" s="230"/>
      <c r="F17" s="230"/>
      <c r="G17" s="231"/>
      <c r="I17" s="22"/>
      <c r="J17" s="22"/>
      <c r="K17" s="22"/>
      <c r="L17" s="22"/>
      <c r="M17" s="22"/>
      <c r="N17" s="22"/>
      <c r="O17" s="23"/>
    </row>
    <row r="18" spans="1:20" ht="30" x14ac:dyDescent="0.25">
      <c r="A18" s="140" t="s">
        <v>58</v>
      </c>
      <c r="B18" s="2">
        <v>3</v>
      </c>
      <c r="C18" s="2">
        <v>10</v>
      </c>
      <c r="D18" s="2"/>
      <c r="E18" s="2"/>
      <c r="F18" s="2"/>
      <c r="G18" s="50"/>
      <c r="I18" s="17" t="s">
        <v>234</v>
      </c>
      <c r="J18" s="17">
        <f>B18/13</f>
        <v>0.23076923076923078</v>
      </c>
      <c r="K18" s="17">
        <f t="shared" ref="K18" si="9">C18/13</f>
        <v>0.76923076923076927</v>
      </c>
      <c r="L18" s="17">
        <f t="shared" ref="L18" si="10">D18/13</f>
        <v>0</v>
      </c>
      <c r="M18" s="17">
        <f>D16/13</f>
        <v>0</v>
      </c>
      <c r="N18" s="17">
        <f>E16/13</f>
        <v>0</v>
      </c>
      <c r="O18" s="17">
        <f>F16/13</f>
        <v>0</v>
      </c>
      <c r="P18" s="17">
        <f>SUM(J18:O18)</f>
        <v>1</v>
      </c>
      <c r="R18" s="193" t="s">
        <v>253</v>
      </c>
      <c r="S18" s="194"/>
      <c r="T18" s="147">
        <f>(P19+P21+P23+P25+P28+P30+P32+P34+P36+P39+P41+P43+P45)/13</f>
        <v>0.92899408284023677</v>
      </c>
    </row>
    <row r="19" spans="1:20" ht="15.75" thickBot="1" x14ac:dyDescent="0.3">
      <c r="A19" s="140"/>
      <c r="B19" s="2"/>
      <c r="C19" s="2"/>
      <c r="D19" s="2"/>
      <c r="E19" s="2"/>
      <c r="F19" s="2"/>
      <c r="G19" s="50"/>
      <c r="I19" s="17" t="s">
        <v>235</v>
      </c>
      <c r="J19" s="17">
        <f>J18*J1</f>
        <v>0</v>
      </c>
      <c r="K19" s="17">
        <f>K18*K1</f>
        <v>0.76923076923076927</v>
      </c>
      <c r="L19" s="17">
        <f t="shared" ref="L19" si="11">L18*L13</f>
        <v>0</v>
      </c>
      <c r="M19" s="17">
        <f t="shared" ref="M19" si="12">M18*M13</f>
        <v>0</v>
      </c>
      <c r="N19" s="17">
        <f t="shared" ref="N19" si="13">N18*N13</f>
        <v>0</v>
      </c>
      <c r="O19" s="17">
        <f>O18*O13</f>
        <v>0</v>
      </c>
      <c r="P19" s="17">
        <f>SUM(J19:O19)</f>
        <v>0.76923076923076927</v>
      </c>
      <c r="R19" s="195"/>
      <c r="S19" s="196"/>
      <c r="T19" s="148"/>
    </row>
    <row r="20" spans="1:20" ht="30" x14ac:dyDescent="0.25">
      <c r="A20" s="140" t="s">
        <v>59</v>
      </c>
      <c r="B20" s="2">
        <v>5</v>
      </c>
      <c r="C20" s="2">
        <v>8</v>
      </c>
      <c r="D20" s="2"/>
      <c r="E20" s="2"/>
      <c r="F20" s="2"/>
      <c r="G20" s="50"/>
      <c r="I20" s="17" t="s">
        <v>234</v>
      </c>
      <c r="J20" s="17">
        <f>B20/13</f>
        <v>0.38461538461538464</v>
      </c>
      <c r="K20" s="17">
        <f t="shared" ref="K20" si="14">C20/13</f>
        <v>0.61538461538461542</v>
      </c>
      <c r="L20" s="17">
        <f t="shared" ref="L20" si="15">D20/13</f>
        <v>0</v>
      </c>
      <c r="M20" s="17">
        <f t="shared" ref="M20" si="16">E20/13</f>
        <v>0</v>
      </c>
      <c r="N20" s="17">
        <f t="shared" ref="N20" si="17">F20/13</f>
        <v>0</v>
      </c>
      <c r="O20" s="17">
        <f>F18/13</f>
        <v>0</v>
      </c>
      <c r="P20" s="17">
        <f t="shared" ref="P20:P27" si="18">SUM(J20:O20)</f>
        <v>1</v>
      </c>
    </row>
    <row r="21" spans="1:20" x14ac:dyDescent="0.25">
      <c r="A21" s="140"/>
      <c r="B21" s="2"/>
      <c r="C21" s="2"/>
      <c r="D21" s="2"/>
      <c r="E21" s="2"/>
      <c r="F21" s="2"/>
      <c r="G21" s="50"/>
      <c r="I21" s="17" t="s">
        <v>235</v>
      </c>
      <c r="J21" s="17">
        <f>J20*J1</f>
        <v>0</v>
      </c>
      <c r="K21" s="17">
        <f t="shared" ref="K21:O21" si="19">K20*K1</f>
        <v>0.61538461538461542</v>
      </c>
      <c r="L21" s="17">
        <f t="shared" si="19"/>
        <v>0</v>
      </c>
      <c r="M21" s="17">
        <f t="shared" si="19"/>
        <v>0</v>
      </c>
      <c r="N21" s="17">
        <f t="shared" si="19"/>
        <v>0</v>
      </c>
      <c r="O21" s="17">
        <f t="shared" si="19"/>
        <v>0</v>
      </c>
      <c r="P21" s="17">
        <f t="shared" si="18"/>
        <v>0.61538461538461542</v>
      </c>
    </row>
    <row r="22" spans="1:20" ht="30" x14ac:dyDescent="0.25">
      <c r="A22" s="140" t="s">
        <v>60</v>
      </c>
      <c r="B22" s="2">
        <v>6</v>
      </c>
      <c r="C22" s="2">
        <v>7</v>
      </c>
      <c r="D22" s="2"/>
      <c r="E22" s="2"/>
      <c r="F22" s="2"/>
      <c r="G22" s="50"/>
      <c r="I22" s="17" t="s">
        <v>234</v>
      </c>
      <c r="J22" s="17">
        <f>B22/13</f>
        <v>0.46153846153846156</v>
      </c>
      <c r="K22" s="17">
        <f t="shared" ref="K22" si="20">C22/13</f>
        <v>0.53846153846153844</v>
      </c>
      <c r="L22" s="17">
        <f t="shared" ref="L22" si="21">D22/13</f>
        <v>0</v>
      </c>
      <c r="M22" s="17">
        <f t="shared" ref="M22" si="22">E22/13</f>
        <v>0</v>
      </c>
      <c r="N22" s="17">
        <f t="shared" ref="N22" si="23">F22/13</f>
        <v>0</v>
      </c>
      <c r="O22" s="17">
        <f t="shared" ref="O22" si="24">G22/13</f>
        <v>0</v>
      </c>
      <c r="P22" s="17">
        <f t="shared" si="18"/>
        <v>1</v>
      </c>
    </row>
    <row r="23" spans="1:20" x14ac:dyDescent="0.25">
      <c r="A23" s="140"/>
      <c r="B23" s="2"/>
      <c r="C23" s="2"/>
      <c r="D23" s="2"/>
      <c r="E23" s="2"/>
      <c r="F23" s="2"/>
      <c r="G23" s="50"/>
      <c r="I23" s="17" t="s">
        <v>235</v>
      </c>
      <c r="J23" s="17">
        <f>J22*J1</f>
        <v>0</v>
      </c>
      <c r="K23" s="17">
        <f>K22*K1</f>
        <v>0.53846153846153844</v>
      </c>
      <c r="L23" s="17">
        <f t="shared" ref="L23" si="25">L22*L13</f>
        <v>0</v>
      </c>
      <c r="M23" s="17">
        <f t="shared" ref="M23" si="26">M22*M13</f>
        <v>0</v>
      </c>
      <c r="N23" s="17">
        <f t="shared" ref="N23" si="27">N22*N13</f>
        <v>0</v>
      </c>
      <c r="O23" s="17">
        <f>O22*O15</f>
        <v>0</v>
      </c>
      <c r="P23" s="17">
        <f t="shared" si="18"/>
        <v>0.53846153846153844</v>
      </c>
    </row>
    <row r="24" spans="1:20" ht="30" x14ac:dyDescent="0.25">
      <c r="A24" s="140" t="s">
        <v>61</v>
      </c>
      <c r="B24" s="2">
        <v>12</v>
      </c>
      <c r="C24" s="2">
        <v>1</v>
      </c>
      <c r="D24" s="2"/>
      <c r="E24" s="2"/>
      <c r="F24" s="2"/>
      <c r="G24" s="50"/>
      <c r="I24" s="17" t="s">
        <v>234</v>
      </c>
      <c r="J24" s="17">
        <f>B24/13</f>
        <v>0.92307692307692313</v>
      </c>
      <c r="K24" s="17">
        <f t="shared" ref="K24" si="28">C24/13</f>
        <v>7.6923076923076927E-2</v>
      </c>
      <c r="L24" s="17">
        <f t="shared" ref="L24" si="29">D24/13</f>
        <v>0</v>
      </c>
      <c r="M24" s="17">
        <f t="shared" ref="M24" si="30">E24/13</f>
        <v>0</v>
      </c>
      <c r="N24" s="17">
        <f t="shared" ref="N24" si="31">F24/13</f>
        <v>0</v>
      </c>
      <c r="O24" s="17">
        <f>F22/13</f>
        <v>0</v>
      </c>
      <c r="P24" s="17">
        <f t="shared" si="18"/>
        <v>1</v>
      </c>
    </row>
    <row r="25" spans="1:20" x14ac:dyDescent="0.25">
      <c r="A25" s="3"/>
      <c r="B25" s="20"/>
      <c r="C25" s="21"/>
      <c r="D25" s="21"/>
      <c r="E25" s="21"/>
      <c r="F25" s="21"/>
      <c r="G25" s="149"/>
      <c r="I25" s="17" t="s">
        <v>235</v>
      </c>
      <c r="J25" s="17">
        <f>J24*J1</f>
        <v>0</v>
      </c>
      <c r="K25" s="17">
        <f>K24*K1</f>
        <v>7.6923076923076927E-2</v>
      </c>
      <c r="L25" s="17">
        <f t="shared" ref="L25:N25" si="32">L24*L19</f>
        <v>0</v>
      </c>
      <c r="M25" s="17">
        <f t="shared" si="32"/>
        <v>0</v>
      </c>
      <c r="N25" s="17">
        <f t="shared" si="32"/>
        <v>0</v>
      </c>
      <c r="O25" s="17">
        <f>O24*O15</f>
        <v>0</v>
      </c>
      <c r="P25" s="17">
        <f t="shared" si="18"/>
        <v>7.6923076923076927E-2</v>
      </c>
    </row>
    <row r="26" spans="1:20" x14ac:dyDescent="0.25">
      <c r="A26" s="16" t="s">
        <v>197</v>
      </c>
      <c r="B26" s="229"/>
      <c r="C26" s="230"/>
      <c r="D26" s="230"/>
      <c r="E26" s="230"/>
      <c r="F26" s="230"/>
      <c r="G26" s="231"/>
      <c r="I26" s="114"/>
      <c r="J26" s="114"/>
      <c r="K26" s="114"/>
      <c r="L26" s="114"/>
      <c r="M26" s="114"/>
      <c r="N26" s="114"/>
      <c r="O26" s="114"/>
      <c r="P26" s="17"/>
    </row>
    <row r="27" spans="1:20" ht="30" x14ac:dyDescent="0.25">
      <c r="A27" s="3" t="s">
        <v>62</v>
      </c>
      <c r="B27" s="2"/>
      <c r="C27" s="2"/>
      <c r="D27" s="2">
        <v>5</v>
      </c>
      <c r="E27" s="2">
        <v>8</v>
      </c>
      <c r="F27" s="2"/>
      <c r="G27" s="50"/>
      <c r="I27" s="17" t="s">
        <v>234</v>
      </c>
      <c r="J27" s="17">
        <f>B27/13</f>
        <v>0</v>
      </c>
      <c r="K27" s="17">
        <f t="shared" ref="K27:O27" si="33">C27/13</f>
        <v>0</v>
      </c>
      <c r="L27" s="17">
        <f t="shared" si="33"/>
        <v>0.38461538461538464</v>
      </c>
      <c r="M27" s="17">
        <f t="shared" si="33"/>
        <v>0.61538461538461542</v>
      </c>
      <c r="N27" s="17">
        <f t="shared" si="33"/>
        <v>0</v>
      </c>
      <c r="O27" s="17">
        <f t="shared" si="33"/>
        <v>0</v>
      </c>
      <c r="P27" s="17">
        <f t="shared" si="18"/>
        <v>1</v>
      </c>
    </row>
    <row r="28" spans="1:20" x14ac:dyDescent="0.25">
      <c r="A28" s="3"/>
      <c r="B28" s="2"/>
      <c r="C28" s="2"/>
      <c r="D28" s="2"/>
      <c r="E28" s="2"/>
      <c r="F28" s="2"/>
      <c r="G28" s="50"/>
      <c r="I28" s="17" t="s">
        <v>235</v>
      </c>
      <c r="J28" s="17">
        <f>J27*J1</f>
        <v>0</v>
      </c>
      <c r="K28" s="17">
        <f t="shared" ref="K28:O28" si="34">K27*K1</f>
        <v>0</v>
      </c>
      <c r="L28" s="17">
        <f t="shared" si="34"/>
        <v>0.76923076923076927</v>
      </c>
      <c r="M28" s="17">
        <f t="shared" si="34"/>
        <v>1.8461538461538463</v>
      </c>
      <c r="N28" s="17">
        <f t="shared" si="34"/>
        <v>0</v>
      </c>
      <c r="O28" s="17">
        <f t="shared" si="34"/>
        <v>0</v>
      </c>
      <c r="P28" s="17">
        <f>SUM(J28:O28)</f>
        <v>2.6153846153846154</v>
      </c>
    </row>
    <row r="29" spans="1:20" ht="45" x14ac:dyDescent="0.25">
      <c r="A29" s="7" t="s">
        <v>63</v>
      </c>
      <c r="B29" s="2">
        <v>10</v>
      </c>
      <c r="C29" s="2">
        <v>3</v>
      </c>
      <c r="D29" s="2"/>
      <c r="E29" s="2"/>
      <c r="F29" s="2"/>
      <c r="G29" s="50"/>
      <c r="I29" s="17" t="s">
        <v>234</v>
      </c>
      <c r="J29" s="17">
        <f>B29/13</f>
        <v>0.76923076923076927</v>
      </c>
      <c r="K29" s="17">
        <f t="shared" ref="K29" si="35">C29/13</f>
        <v>0.23076923076923078</v>
      </c>
      <c r="L29" s="17">
        <f t="shared" ref="L29" si="36">D29/13</f>
        <v>0</v>
      </c>
      <c r="M29" s="17">
        <f t="shared" ref="M29" si="37">E29/13</f>
        <v>0</v>
      </c>
      <c r="N29" s="17">
        <f t="shared" ref="N29" si="38">F29/13</f>
        <v>0</v>
      </c>
      <c r="O29" s="17">
        <f>F27/13</f>
        <v>0</v>
      </c>
      <c r="P29" s="17">
        <f t="shared" ref="P29:P36" si="39">SUM(J29:O29)</f>
        <v>1</v>
      </c>
    </row>
    <row r="30" spans="1:20" x14ac:dyDescent="0.25">
      <c r="A30" s="7"/>
      <c r="B30" s="2"/>
      <c r="C30" s="2"/>
      <c r="D30" s="2"/>
      <c r="E30" s="2"/>
      <c r="F30" s="2"/>
      <c r="G30" s="50"/>
      <c r="I30" s="17" t="s">
        <v>235</v>
      </c>
      <c r="J30" s="17">
        <f>J29*J1</f>
        <v>0</v>
      </c>
      <c r="K30" s="17">
        <f t="shared" ref="K30:O30" si="40">K29*K1</f>
        <v>0.23076923076923078</v>
      </c>
      <c r="L30" s="17">
        <f t="shared" si="40"/>
        <v>0</v>
      </c>
      <c r="M30" s="17">
        <f t="shared" si="40"/>
        <v>0</v>
      </c>
      <c r="N30" s="17">
        <f t="shared" si="40"/>
        <v>0</v>
      </c>
      <c r="O30" s="17">
        <f t="shared" si="40"/>
        <v>0</v>
      </c>
      <c r="P30" s="17">
        <f t="shared" si="39"/>
        <v>0.23076923076923078</v>
      </c>
    </row>
    <row r="31" spans="1:20" ht="30" x14ac:dyDescent="0.25">
      <c r="A31" s="3" t="s">
        <v>64</v>
      </c>
      <c r="B31" s="2"/>
      <c r="C31" s="2"/>
      <c r="D31" s="2">
        <v>11</v>
      </c>
      <c r="E31" s="2">
        <v>2</v>
      </c>
      <c r="F31" s="2"/>
      <c r="G31" s="50"/>
      <c r="I31" s="17" t="s">
        <v>234</v>
      </c>
      <c r="J31" s="17">
        <f>B31/13</f>
        <v>0</v>
      </c>
      <c r="K31" s="17">
        <f t="shared" ref="K31:O31" si="41">C31/13</f>
        <v>0</v>
      </c>
      <c r="L31" s="17">
        <f t="shared" si="41"/>
        <v>0.84615384615384615</v>
      </c>
      <c r="M31" s="17">
        <f t="shared" si="41"/>
        <v>0.15384615384615385</v>
      </c>
      <c r="N31" s="17">
        <f t="shared" si="41"/>
        <v>0</v>
      </c>
      <c r="O31" s="17">
        <f t="shared" si="41"/>
        <v>0</v>
      </c>
      <c r="P31" s="17">
        <f t="shared" si="39"/>
        <v>1</v>
      </c>
    </row>
    <row r="32" spans="1:20" x14ac:dyDescent="0.25">
      <c r="A32" s="3"/>
      <c r="B32" s="2"/>
      <c r="C32" s="2"/>
      <c r="D32" s="2"/>
      <c r="E32" s="2"/>
      <c r="F32" s="2"/>
      <c r="G32" s="50"/>
      <c r="I32" s="17" t="s">
        <v>235</v>
      </c>
      <c r="J32" s="17">
        <f>J31*J1</f>
        <v>0</v>
      </c>
      <c r="K32" s="17">
        <f t="shared" ref="K32:O32" si="42">K31*K1</f>
        <v>0</v>
      </c>
      <c r="L32" s="17">
        <f t="shared" si="42"/>
        <v>1.6923076923076923</v>
      </c>
      <c r="M32" s="17">
        <f t="shared" si="42"/>
        <v>0.46153846153846156</v>
      </c>
      <c r="N32" s="17">
        <f t="shared" si="42"/>
        <v>0</v>
      </c>
      <c r="O32" s="17">
        <f t="shared" si="42"/>
        <v>0</v>
      </c>
      <c r="P32" s="17">
        <f t="shared" si="39"/>
        <v>2.1538461538461537</v>
      </c>
    </row>
    <row r="33" spans="1:16" ht="45" x14ac:dyDescent="0.25">
      <c r="A33" s="3" t="s">
        <v>65</v>
      </c>
      <c r="B33" s="2">
        <v>1</v>
      </c>
      <c r="C33" s="2">
        <v>12</v>
      </c>
      <c r="D33" s="2"/>
      <c r="E33" s="2"/>
      <c r="F33" s="2"/>
      <c r="G33" s="50"/>
      <c r="I33" s="17" t="s">
        <v>234</v>
      </c>
      <c r="J33" s="17">
        <f>B33/13</f>
        <v>7.6923076923076927E-2</v>
      </c>
      <c r="K33" s="17">
        <f t="shared" ref="K33" si="43">C33/13</f>
        <v>0.92307692307692313</v>
      </c>
      <c r="L33" s="17">
        <f t="shared" ref="L33" si="44">D33/13</f>
        <v>0</v>
      </c>
      <c r="M33" s="17">
        <f t="shared" ref="M33" si="45">E33/13</f>
        <v>0</v>
      </c>
      <c r="N33" s="17">
        <f t="shared" ref="N33" si="46">F33/13</f>
        <v>0</v>
      </c>
      <c r="O33" s="17">
        <f>F31/13</f>
        <v>0</v>
      </c>
      <c r="P33" s="17">
        <f t="shared" si="39"/>
        <v>1</v>
      </c>
    </row>
    <row r="34" spans="1:16" x14ac:dyDescent="0.25">
      <c r="A34" s="3"/>
      <c r="B34" s="2"/>
      <c r="C34" s="2"/>
      <c r="D34" s="2"/>
      <c r="E34" s="2"/>
      <c r="F34" s="2"/>
      <c r="G34" s="50"/>
      <c r="I34" s="17" t="s">
        <v>235</v>
      </c>
      <c r="J34" s="17">
        <f>J33*J1</f>
        <v>0</v>
      </c>
      <c r="K34" s="17">
        <f>K33*K1</f>
        <v>0.92307692307692313</v>
      </c>
      <c r="L34" s="17">
        <f t="shared" ref="L34:N34" si="47">L33*L28</f>
        <v>0</v>
      </c>
      <c r="M34" s="17">
        <f t="shared" si="47"/>
        <v>0</v>
      </c>
      <c r="N34" s="17">
        <f t="shared" si="47"/>
        <v>0</v>
      </c>
      <c r="O34" s="17">
        <f>O33*O24</f>
        <v>0</v>
      </c>
      <c r="P34" s="17">
        <f t="shared" si="39"/>
        <v>0.92307692307692313</v>
      </c>
    </row>
    <row r="35" spans="1:16" ht="60" x14ac:dyDescent="0.25">
      <c r="A35" s="140" t="s">
        <v>66</v>
      </c>
      <c r="B35" s="2">
        <v>3</v>
      </c>
      <c r="C35" s="2">
        <v>10</v>
      </c>
      <c r="D35" s="2"/>
      <c r="E35" s="2"/>
      <c r="F35" s="2"/>
      <c r="G35" s="50"/>
      <c r="I35" s="17" t="s">
        <v>234</v>
      </c>
      <c r="J35" s="17">
        <f>B35/13</f>
        <v>0.23076923076923078</v>
      </c>
      <c r="K35" s="17">
        <f t="shared" ref="K35:O35" si="48">C35/13</f>
        <v>0.76923076923076927</v>
      </c>
      <c r="L35" s="17">
        <f t="shared" si="48"/>
        <v>0</v>
      </c>
      <c r="M35" s="17">
        <f t="shared" si="48"/>
        <v>0</v>
      </c>
      <c r="N35" s="17">
        <f t="shared" si="48"/>
        <v>0</v>
      </c>
      <c r="O35" s="17">
        <f t="shared" si="48"/>
        <v>0</v>
      </c>
      <c r="P35" s="17">
        <f t="shared" si="39"/>
        <v>1</v>
      </c>
    </row>
    <row r="36" spans="1:16" x14ac:dyDescent="0.25">
      <c r="A36" s="3"/>
      <c r="B36" s="2"/>
      <c r="C36" s="2"/>
      <c r="D36" s="2"/>
      <c r="E36" s="2"/>
      <c r="F36" s="2"/>
      <c r="G36" s="50"/>
      <c r="I36" s="17" t="s">
        <v>235</v>
      </c>
      <c r="J36" s="17">
        <f>J35*J1</f>
        <v>0</v>
      </c>
      <c r="K36" s="17">
        <f t="shared" ref="K36:O36" si="49">K35*K1</f>
        <v>0.76923076923076927</v>
      </c>
      <c r="L36" s="17">
        <f t="shared" si="49"/>
        <v>0</v>
      </c>
      <c r="M36" s="17">
        <f t="shared" si="49"/>
        <v>0</v>
      </c>
      <c r="N36" s="17">
        <f t="shared" si="49"/>
        <v>0</v>
      </c>
      <c r="O36" s="17">
        <f t="shared" si="49"/>
        <v>0</v>
      </c>
      <c r="P36" s="17">
        <f t="shared" si="39"/>
        <v>0.76923076923076927</v>
      </c>
    </row>
    <row r="37" spans="1:16" x14ac:dyDescent="0.25">
      <c r="A37" s="16" t="s">
        <v>198</v>
      </c>
      <c r="B37" s="17"/>
      <c r="C37" s="17"/>
      <c r="D37" s="17"/>
      <c r="E37" s="17"/>
      <c r="F37" s="17"/>
      <c r="G37" s="121"/>
      <c r="I37" s="18"/>
      <c r="J37" s="18"/>
      <c r="K37" s="18"/>
      <c r="L37" s="18"/>
      <c r="M37" s="18"/>
      <c r="N37" s="18"/>
      <c r="O37" s="18"/>
      <c r="P37" s="18"/>
    </row>
    <row r="38" spans="1:16" ht="45" x14ac:dyDescent="0.25">
      <c r="A38" s="3" t="s">
        <v>67</v>
      </c>
      <c r="B38" s="2">
        <v>1</v>
      </c>
      <c r="C38" s="2">
        <v>12</v>
      </c>
      <c r="D38" s="2"/>
      <c r="E38" s="2"/>
      <c r="F38" s="2"/>
      <c r="G38" s="50"/>
      <c r="I38" s="17" t="s">
        <v>234</v>
      </c>
      <c r="J38" s="17">
        <f>B38/13</f>
        <v>7.6923076923076927E-2</v>
      </c>
      <c r="K38" s="17">
        <f t="shared" ref="K38" si="50">C38/13</f>
        <v>0.92307692307692313</v>
      </c>
      <c r="L38" s="17">
        <f t="shared" ref="L38" si="51">D38/13</f>
        <v>0</v>
      </c>
      <c r="M38" s="17">
        <f>D36/13</f>
        <v>0</v>
      </c>
      <c r="N38" s="17">
        <f>E36/13</f>
        <v>0</v>
      </c>
      <c r="O38" s="17">
        <f>F36/13</f>
        <v>0</v>
      </c>
      <c r="P38" s="17">
        <f>SUM(J38:O38)</f>
        <v>1</v>
      </c>
    </row>
    <row r="39" spans="1:16" x14ac:dyDescent="0.25">
      <c r="A39" s="3"/>
      <c r="B39" s="2"/>
      <c r="C39" s="2"/>
      <c r="D39" s="2"/>
      <c r="E39" s="2"/>
      <c r="F39" s="2"/>
      <c r="G39" s="50"/>
      <c r="I39" s="17" t="s">
        <v>235</v>
      </c>
      <c r="J39" s="17">
        <f>J38*J1</f>
        <v>0</v>
      </c>
      <c r="K39" s="17">
        <f t="shared" ref="K39:O39" si="52">K38*K1</f>
        <v>0.92307692307692313</v>
      </c>
      <c r="L39" s="17">
        <f t="shared" si="52"/>
        <v>0</v>
      </c>
      <c r="M39" s="17">
        <f t="shared" si="52"/>
        <v>0</v>
      </c>
      <c r="N39" s="17">
        <f t="shared" si="52"/>
        <v>0</v>
      </c>
      <c r="O39" s="17">
        <f t="shared" si="52"/>
        <v>0</v>
      </c>
      <c r="P39" s="17">
        <f>SUM(J39:O39)</f>
        <v>0.92307692307692313</v>
      </c>
    </row>
    <row r="40" spans="1:16" ht="45" x14ac:dyDescent="0.25">
      <c r="A40" s="3" t="s">
        <v>68</v>
      </c>
      <c r="B40" s="2">
        <v>10</v>
      </c>
      <c r="C40" s="2">
        <v>3</v>
      </c>
      <c r="D40" s="2"/>
      <c r="E40" s="2"/>
      <c r="F40" s="2"/>
      <c r="G40" s="50"/>
      <c r="I40" s="17" t="s">
        <v>234</v>
      </c>
      <c r="J40" s="17">
        <f>B40/13</f>
        <v>0.76923076923076927</v>
      </c>
      <c r="K40" s="17">
        <f t="shared" ref="K40" si="53">C40/13</f>
        <v>0.23076923076923078</v>
      </c>
      <c r="L40" s="17">
        <f t="shared" ref="L40" si="54">D40/13</f>
        <v>0</v>
      </c>
      <c r="M40" s="17">
        <f t="shared" ref="M40" si="55">E40/13</f>
        <v>0</v>
      </c>
      <c r="N40" s="17">
        <f t="shared" ref="N40" si="56">F40/13</f>
        <v>0</v>
      </c>
      <c r="O40" s="17">
        <f>F38/13</f>
        <v>0</v>
      </c>
      <c r="P40" s="17">
        <f t="shared" ref="P40:P45" si="57">SUM(J40:O40)</f>
        <v>1</v>
      </c>
    </row>
    <row r="41" spans="1:16" x14ac:dyDescent="0.25">
      <c r="A41" s="3"/>
      <c r="B41" s="2"/>
      <c r="C41" s="2"/>
      <c r="D41" s="2"/>
      <c r="E41" s="2"/>
      <c r="F41" s="2"/>
      <c r="G41" s="50"/>
      <c r="I41" s="17" t="s">
        <v>235</v>
      </c>
      <c r="J41" s="17">
        <f>J40*J1</f>
        <v>0</v>
      </c>
      <c r="K41" s="17">
        <f>K40*K1</f>
        <v>0.23076923076923078</v>
      </c>
      <c r="L41" s="17">
        <f t="shared" ref="L41" si="58">L40*L33</f>
        <v>0</v>
      </c>
      <c r="M41" s="17">
        <f t="shared" ref="M41" si="59">M40*M33</f>
        <v>0</v>
      </c>
      <c r="N41" s="17">
        <f t="shared" ref="N41" si="60">N40*N33</f>
        <v>0</v>
      </c>
      <c r="O41" s="17">
        <f>O40*O35</f>
        <v>0</v>
      </c>
      <c r="P41" s="17">
        <f t="shared" si="57"/>
        <v>0.23076923076923078</v>
      </c>
    </row>
    <row r="42" spans="1:16" ht="60" x14ac:dyDescent="0.25">
      <c r="A42" s="3" t="s">
        <v>69</v>
      </c>
      <c r="B42" s="2">
        <v>9</v>
      </c>
      <c r="C42" s="2">
        <v>4</v>
      </c>
      <c r="D42" s="2"/>
      <c r="E42" s="2"/>
      <c r="F42" s="2"/>
      <c r="G42" s="50"/>
      <c r="I42" s="17" t="s">
        <v>234</v>
      </c>
      <c r="J42" s="17">
        <f>B42/13</f>
        <v>0.69230769230769229</v>
      </c>
      <c r="K42" s="17">
        <f t="shared" ref="K42" si="61">C42/13</f>
        <v>0.30769230769230771</v>
      </c>
      <c r="L42" s="17">
        <f t="shared" ref="L42" si="62">D42/13</f>
        <v>0</v>
      </c>
      <c r="M42" s="17">
        <f t="shared" ref="M42" si="63">E42/13</f>
        <v>0</v>
      </c>
      <c r="N42" s="17">
        <f t="shared" ref="N42" si="64">F42/13</f>
        <v>0</v>
      </c>
      <c r="O42" s="17">
        <f t="shared" ref="O42" si="65">G42/13</f>
        <v>0</v>
      </c>
      <c r="P42" s="17">
        <f t="shared" si="57"/>
        <v>1</v>
      </c>
    </row>
    <row r="43" spans="1:16" x14ac:dyDescent="0.25">
      <c r="A43" s="3"/>
      <c r="B43" s="2"/>
      <c r="C43" s="2"/>
      <c r="D43" s="2"/>
      <c r="E43" s="2"/>
      <c r="F43" s="2"/>
      <c r="G43" s="50"/>
      <c r="I43" s="17" t="s">
        <v>235</v>
      </c>
      <c r="J43" s="17">
        <f>J42*J1</f>
        <v>0</v>
      </c>
      <c r="K43" s="17">
        <f>K42*K1</f>
        <v>0.30769230769230771</v>
      </c>
      <c r="L43" s="17">
        <f t="shared" ref="L43" si="66">L42*L33</f>
        <v>0</v>
      </c>
      <c r="M43" s="17">
        <f t="shared" ref="M43" si="67">M42*M33</f>
        <v>0</v>
      </c>
      <c r="N43" s="17">
        <f t="shared" ref="N43" si="68">N42*N33</f>
        <v>0</v>
      </c>
      <c r="O43" s="17">
        <f>O42*O35</f>
        <v>0</v>
      </c>
      <c r="P43" s="17">
        <f t="shared" si="57"/>
        <v>0.30769230769230771</v>
      </c>
    </row>
    <row r="44" spans="1:16" ht="30.75" thickBot="1" x14ac:dyDescent="0.3">
      <c r="A44" s="9" t="s">
        <v>70</v>
      </c>
      <c r="B44" s="10"/>
      <c r="C44" s="10">
        <v>1</v>
      </c>
      <c r="D44" s="10">
        <v>12</v>
      </c>
      <c r="E44" s="10"/>
      <c r="F44" s="10"/>
      <c r="G44" s="51"/>
      <c r="I44" s="17" t="s">
        <v>234</v>
      </c>
      <c r="J44" s="17">
        <f>B44/13</f>
        <v>0</v>
      </c>
      <c r="K44" s="17">
        <f t="shared" ref="K44" si="69">C44/13</f>
        <v>7.6923076923076927E-2</v>
      </c>
      <c r="L44" s="17">
        <f t="shared" ref="L44" si="70">D44/13</f>
        <v>0.92307692307692313</v>
      </c>
      <c r="M44" s="17">
        <f t="shared" ref="M44" si="71">E44/13</f>
        <v>0</v>
      </c>
      <c r="N44" s="17">
        <f t="shared" ref="N44" si="72">F44/13</f>
        <v>0</v>
      </c>
      <c r="O44" s="17">
        <f>F42/13</f>
        <v>0</v>
      </c>
      <c r="P44" s="17">
        <f t="shared" si="57"/>
        <v>1</v>
      </c>
    </row>
    <row r="45" spans="1:16" x14ac:dyDescent="0.25">
      <c r="A45" s="25"/>
      <c r="B45" s="22"/>
      <c r="C45" s="22"/>
      <c r="D45" s="22"/>
      <c r="E45" s="22"/>
      <c r="F45" s="22"/>
      <c r="G45" s="22"/>
      <c r="I45" s="17" t="s">
        <v>235</v>
      </c>
      <c r="J45" s="17">
        <f>J44*J1</f>
        <v>0</v>
      </c>
      <c r="K45" s="17">
        <f t="shared" ref="K45:O45" si="73">K44*K1</f>
        <v>7.6923076923076927E-2</v>
      </c>
      <c r="L45" s="17">
        <f t="shared" si="73"/>
        <v>1.8461538461538463</v>
      </c>
      <c r="M45" s="17">
        <f t="shared" si="73"/>
        <v>0</v>
      </c>
      <c r="N45" s="17">
        <f t="shared" si="73"/>
        <v>0</v>
      </c>
      <c r="O45" s="17">
        <f t="shared" si="73"/>
        <v>0</v>
      </c>
      <c r="P45" s="17">
        <f t="shared" si="57"/>
        <v>1.9230769230769231</v>
      </c>
    </row>
    <row r="46" spans="1:16" x14ac:dyDescent="0.25">
      <c r="A46" s="25"/>
      <c r="B46" s="22"/>
      <c r="C46" s="22"/>
      <c r="D46" s="22"/>
      <c r="E46" s="22"/>
      <c r="F46" s="22"/>
      <c r="G46" s="22"/>
      <c r="I46" s="22"/>
      <c r="J46" s="22"/>
      <c r="K46" s="22"/>
      <c r="L46" s="22"/>
      <c r="M46" s="22"/>
      <c r="N46" s="22"/>
      <c r="O46" s="22"/>
      <c r="P46" s="24"/>
    </row>
    <row r="47" spans="1:16" ht="15.75" thickBot="1" x14ac:dyDescent="0.3">
      <c r="A47" s="25"/>
      <c r="B47" s="22"/>
      <c r="C47" s="22"/>
      <c r="D47" s="22"/>
      <c r="E47" s="22"/>
      <c r="F47" s="22"/>
      <c r="G47" s="22"/>
      <c r="I47" s="22"/>
      <c r="J47" s="22"/>
      <c r="K47" s="22"/>
      <c r="L47" s="22"/>
      <c r="M47" s="22"/>
      <c r="N47" s="22"/>
      <c r="O47" s="22"/>
      <c r="P47" s="24"/>
    </row>
    <row r="48" spans="1:16" x14ac:dyDescent="0.25">
      <c r="A48" s="98" t="s">
        <v>199</v>
      </c>
      <c r="B48" s="99"/>
      <c r="C48" s="99"/>
      <c r="D48" s="99"/>
      <c r="E48" s="99"/>
      <c r="F48" s="99"/>
      <c r="G48" s="100"/>
    </row>
    <row r="49" spans="1:20" ht="15.75" thickBot="1" x14ac:dyDescent="0.3">
      <c r="A49" s="16" t="s">
        <v>200</v>
      </c>
      <c r="B49" s="17"/>
      <c r="C49" s="17"/>
      <c r="D49" s="17"/>
      <c r="E49" s="17"/>
      <c r="F49" s="17"/>
      <c r="G49" s="121"/>
    </row>
    <row r="50" spans="1:20" x14ac:dyDescent="0.25">
      <c r="A50" s="3" t="s">
        <v>71</v>
      </c>
      <c r="B50" s="2"/>
      <c r="C50" s="2"/>
      <c r="D50" s="2"/>
      <c r="E50" s="2">
        <v>4</v>
      </c>
      <c r="F50" s="2">
        <v>9</v>
      </c>
      <c r="G50" s="50"/>
      <c r="I50" s="101" t="s">
        <v>234</v>
      </c>
      <c r="J50" s="99">
        <f>B50/13</f>
        <v>0</v>
      </c>
      <c r="K50" s="99">
        <f t="shared" ref="K50:N50" si="74">C50/13</f>
        <v>0</v>
      </c>
      <c r="L50" s="99">
        <f t="shared" si="74"/>
        <v>0</v>
      </c>
      <c r="M50" s="99">
        <f t="shared" si="74"/>
        <v>0.30769230769230771</v>
      </c>
      <c r="N50" s="99">
        <f t="shared" si="74"/>
        <v>0.69230769230769229</v>
      </c>
      <c r="O50" s="99">
        <f>F48/13</f>
        <v>0</v>
      </c>
      <c r="P50" s="102">
        <f>SUM(J50:O50)</f>
        <v>1</v>
      </c>
      <c r="R50" s="193" t="s">
        <v>254</v>
      </c>
      <c r="S50" s="194"/>
      <c r="T50" s="147">
        <f>(P51+P53+P55+P57+P59+P61+P63+P66+P68+P70+P72+P74+P76+P78+P81+P83+P85+P87+P89+P91+P94+P96+P98+P100+P102+P105+P107+P109+P112+P114+P116+P118+P121+P123+P125+P127)/36</f>
        <v>1.8974358974358974</v>
      </c>
    </row>
    <row r="51" spans="1:20" ht="15.75" thickBot="1" x14ac:dyDescent="0.3">
      <c r="A51" s="3"/>
      <c r="B51" s="2"/>
      <c r="C51" s="2"/>
      <c r="D51" s="2"/>
      <c r="E51" s="2"/>
      <c r="F51" s="2"/>
      <c r="G51" s="50"/>
      <c r="I51" s="6" t="s">
        <v>235</v>
      </c>
      <c r="J51" s="2">
        <f>J50*J1</f>
        <v>0</v>
      </c>
      <c r="K51" s="2">
        <f t="shared" ref="K51:O51" si="75">K50*K1</f>
        <v>0</v>
      </c>
      <c r="L51" s="2">
        <f t="shared" si="75"/>
        <v>0</v>
      </c>
      <c r="M51" s="2">
        <f t="shared" si="75"/>
        <v>0.92307692307692313</v>
      </c>
      <c r="N51" s="2">
        <f t="shared" si="75"/>
        <v>2.7692307692307692</v>
      </c>
      <c r="O51" s="2">
        <f t="shared" si="75"/>
        <v>0</v>
      </c>
      <c r="P51" s="103">
        <f t="shared" ref="P51:P63" si="76">SUM(J51:O51)</f>
        <v>3.6923076923076925</v>
      </c>
      <c r="R51" s="195"/>
      <c r="S51" s="196"/>
      <c r="T51" s="148"/>
    </row>
    <row r="52" spans="1:20" x14ac:dyDescent="0.25">
      <c r="A52" s="3" t="s">
        <v>72</v>
      </c>
      <c r="B52" s="2"/>
      <c r="C52" s="2"/>
      <c r="D52" s="2"/>
      <c r="E52" s="2">
        <v>10</v>
      </c>
      <c r="F52" s="2">
        <v>3</v>
      </c>
      <c r="G52" s="50"/>
      <c r="I52" s="6" t="s">
        <v>234</v>
      </c>
      <c r="J52" s="2">
        <f>B52/13</f>
        <v>0</v>
      </c>
      <c r="K52" s="2">
        <f t="shared" ref="K52:O52" si="77">C52/13</f>
        <v>0</v>
      </c>
      <c r="L52" s="2">
        <f t="shared" si="77"/>
        <v>0</v>
      </c>
      <c r="M52" s="2">
        <f t="shared" si="77"/>
        <v>0.76923076923076927</v>
      </c>
      <c r="N52" s="2">
        <f t="shared" si="77"/>
        <v>0.23076923076923078</v>
      </c>
      <c r="O52" s="2">
        <f t="shared" si="77"/>
        <v>0</v>
      </c>
      <c r="P52" s="103">
        <f t="shared" si="76"/>
        <v>1</v>
      </c>
    </row>
    <row r="53" spans="1:20" x14ac:dyDescent="0.25">
      <c r="A53" s="3"/>
      <c r="B53" s="2"/>
      <c r="C53" s="2"/>
      <c r="D53" s="2"/>
      <c r="E53" s="2"/>
      <c r="F53" s="2"/>
      <c r="G53" s="50"/>
      <c r="I53" s="6" t="s">
        <v>235</v>
      </c>
      <c r="J53" s="2">
        <f>J52*J1</f>
        <v>0</v>
      </c>
      <c r="K53" s="2">
        <f t="shared" ref="K53:N53" si="78">K52*K1</f>
        <v>0</v>
      </c>
      <c r="L53" s="2">
        <f t="shared" si="78"/>
        <v>0</v>
      </c>
      <c r="M53" s="2">
        <f t="shared" si="78"/>
        <v>2.3076923076923079</v>
      </c>
      <c r="N53" s="2">
        <f t="shared" si="78"/>
        <v>0.92307692307692313</v>
      </c>
      <c r="O53" s="2">
        <f>O52*O47</f>
        <v>0</v>
      </c>
      <c r="P53" s="103">
        <f t="shared" si="76"/>
        <v>3.2307692307692308</v>
      </c>
    </row>
    <row r="54" spans="1:20" x14ac:dyDescent="0.25">
      <c r="A54" s="3" t="s">
        <v>73</v>
      </c>
      <c r="B54" s="2"/>
      <c r="C54" s="2"/>
      <c r="D54" s="2">
        <v>8</v>
      </c>
      <c r="E54" s="2">
        <v>5</v>
      </c>
      <c r="F54" s="2"/>
      <c r="G54" s="50"/>
      <c r="I54" s="6" t="s">
        <v>234</v>
      </c>
      <c r="J54" s="2">
        <f>B54/13</f>
        <v>0</v>
      </c>
      <c r="K54" s="2">
        <f t="shared" ref="K54:O54" si="79">C54/13</f>
        <v>0</v>
      </c>
      <c r="L54" s="2">
        <f t="shared" si="79"/>
        <v>0.61538461538461542</v>
      </c>
      <c r="M54" s="2">
        <f t="shared" si="79"/>
        <v>0.38461538461538464</v>
      </c>
      <c r="N54" s="2">
        <f t="shared" si="79"/>
        <v>0</v>
      </c>
      <c r="O54" s="2">
        <f t="shared" si="79"/>
        <v>0</v>
      </c>
      <c r="P54" s="103">
        <f t="shared" si="76"/>
        <v>1</v>
      </c>
    </row>
    <row r="55" spans="1:20" x14ac:dyDescent="0.25">
      <c r="A55" s="3"/>
      <c r="B55" s="2"/>
      <c r="C55" s="2"/>
      <c r="D55" s="2"/>
      <c r="E55" s="2"/>
      <c r="F55" s="2"/>
      <c r="G55" s="50"/>
      <c r="I55" s="6" t="s">
        <v>235</v>
      </c>
      <c r="J55" s="2">
        <f>J54*J1</f>
        <v>0</v>
      </c>
      <c r="K55" s="2">
        <f t="shared" ref="K55:O55" si="80">K54*K1</f>
        <v>0</v>
      </c>
      <c r="L55" s="2">
        <f t="shared" si="80"/>
        <v>1.2307692307692308</v>
      </c>
      <c r="M55" s="2">
        <f t="shared" si="80"/>
        <v>1.153846153846154</v>
      </c>
      <c r="N55" s="2">
        <f t="shared" si="80"/>
        <v>0</v>
      </c>
      <c r="O55" s="2">
        <f t="shared" si="80"/>
        <v>0</v>
      </c>
      <c r="P55" s="103">
        <f t="shared" si="76"/>
        <v>2.384615384615385</v>
      </c>
    </row>
    <row r="56" spans="1:20" ht="30" x14ac:dyDescent="0.25">
      <c r="A56" s="3" t="s">
        <v>74</v>
      </c>
      <c r="B56" s="2"/>
      <c r="C56" s="2">
        <v>1</v>
      </c>
      <c r="D56" s="2">
        <v>12</v>
      </c>
      <c r="E56" s="2"/>
      <c r="F56" s="2"/>
      <c r="G56" s="50"/>
      <c r="I56" s="6" t="s">
        <v>234</v>
      </c>
      <c r="J56" s="2">
        <f>B56/13</f>
        <v>0</v>
      </c>
      <c r="K56" s="2">
        <f t="shared" ref="K56:O56" si="81">C56/13</f>
        <v>7.6923076923076927E-2</v>
      </c>
      <c r="L56" s="2">
        <f t="shared" si="81"/>
        <v>0.92307692307692313</v>
      </c>
      <c r="M56" s="2">
        <f t="shared" si="81"/>
        <v>0</v>
      </c>
      <c r="N56" s="2">
        <f t="shared" si="81"/>
        <v>0</v>
      </c>
      <c r="O56" s="2">
        <f t="shared" si="81"/>
        <v>0</v>
      </c>
      <c r="P56" s="103">
        <f t="shared" si="76"/>
        <v>1</v>
      </c>
    </row>
    <row r="57" spans="1:20" x14ac:dyDescent="0.25">
      <c r="A57" s="3"/>
      <c r="B57" s="2"/>
      <c r="C57" s="2"/>
      <c r="D57" s="2"/>
      <c r="E57" s="2"/>
      <c r="F57" s="2"/>
      <c r="G57" s="50"/>
      <c r="I57" s="6" t="s">
        <v>235</v>
      </c>
      <c r="J57" s="2">
        <f>J56*J1</f>
        <v>0</v>
      </c>
      <c r="K57" s="2">
        <f>K56*K1</f>
        <v>7.6923076923076927E-2</v>
      </c>
      <c r="L57" s="2">
        <f>L56*L1</f>
        <v>1.8461538461538463</v>
      </c>
      <c r="M57" s="2">
        <f t="shared" ref="M57:O57" si="82">M56*M1</f>
        <v>0</v>
      </c>
      <c r="N57" s="2">
        <f t="shared" si="82"/>
        <v>0</v>
      </c>
      <c r="O57" s="2">
        <f t="shared" si="82"/>
        <v>0</v>
      </c>
      <c r="P57" s="103">
        <f t="shared" si="76"/>
        <v>1.9230769230769231</v>
      </c>
    </row>
    <row r="58" spans="1:20" x14ac:dyDescent="0.25">
      <c r="A58" s="6" t="s">
        <v>75</v>
      </c>
      <c r="B58" s="2"/>
      <c r="C58" s="2">
        <v>4</v>
      </c>
      <c r="D58" s="2">
        <v>9</v>
      </c>
      <c r="E58" s="2"/>
      <c r="F58" s="2"/>
      <c r="G58" s="50"/>
      <c r="I58" s="6" t="s">
        <v>234</v>
      </c>
      <c r="J58" s="2">
        <f>B58/13</f>
        <v>0</v>
      </c>
      <c r="K58" s="2">
        <f t="shared" ref="K58:O58" si="83">C58/13</f>
        <v>0.30769230769230771</v>
      </c>
      <c r="L58" s="2">
        <f t="shared" si="83"/>
        <v>0.69230769230769229</v>
      </c>
      <c r="M58" s="2">
        <f t="shared" si="83"/>
        <v>0</v>
      </c>
      <c r="N58" s="2">
        <f t="shared" si="83"/>
        <v>0</v>
      </c>
      <c r="O58" s="2">
        <f t="shared" si="83"/>
        <v>0</v>
      </c>
      <c r="P58" s="103">
        <f t="shared" si="76"/>
        <v>1</v>
      </c>
    </row>
    <row r="59" spans="1:20" x14ac:dyDescent="0.25">
      <c r="A59" s="6"/>
      <c r="B59" s="2"/>
      <c r="C59" s="2"/>
      <c r="D59" s="2"/>
      <c r="E59" s="2"/>
      <c r="F59" s="2"/>
      <c r="G59" s="50"/>
      <c r="I59" s="6" t="s">
        <v>235</v>
      </c>
      <c r="J59" s="2">
        <f>J58*J1</f>
        <v>0</v>
      </c>
      <c r="K59" s="2">
        <f t="shared" ref="K59:O59" si="84">K58*K1</f>
        <v>0.30769230769230771</v>
      </c>
      <c r="L59" s="2">
        <f t="shared" si="84"/>
        <v>1.3846153846153846</v>
      </c>
      <c r="M59" s="2">
        <f t="shared" si="84"/>
        <v>0</v>
      </c>
      <c r="N59" s="2">
        <f t="shared" si="84"/>
        <v>0</v>
      </c>
      <c r="O59" s="2">
        <f t="shared" si="84"/>
        <v>0</v>
      </c>
      <c r="P59" s="103">
        <f t="shared" si="76"/>
        <v>1.6923076923076923</v>
      </c>
    </row>
    <row r="60" spans="1:20" ht="30" x14ac:dyDescent="0.25">
      <c r="A60" s="3" t="s">
        <v>76</v>
      </c>
      <c r="B60" s="2"/>
      <c r="C60" s="2">
        <v>3</v>
      </c>
      <c r="D60" s="2">
        <v>10</v>
      </c>
      <c r="E60" s="2"/>
      <c r="F60" s="2"/>
      <c r="G60" s="50"/>
      <c r="I60" s="6" t="s">
        <v>234</v>
      </c>
      <c r="J60" s="2">
        <f>B60/13</f>
        <v>0</v>
      </c>
      <c r="K60" s="2">
        <f t="shared" ref="K60" si="85">C60/13</f>
        <v>0.23076923076923078</v>
      </c>
      <c r="L60" s="2">
        <f t="shared" ref="L60" si="86">D60/13</f>
        <v>0.76923076923076927</v>
      </c>
      <c r="M60" s="2">
        <f t="shared" ref="M60" si="87">E60/13</f>
        <v>0</v>
      </c>
      <c r="N60" s="2">
        <f t="shared" ref="N60" si="88">F60/13</f>
        <v>0</v>
      </c>
      <c r="O60" s="2">
        <f>F58/13</f>
        <v>0</v>
      </c>
      <c r="P60" s="103">
        <f t="shared" si="76"/>
        <v>1</v>
      </c>
    </row>
    <row r="61" spans="1:20" x14ac:dyDescent="0.25">
      <c r="A61" s="3"/>
      <c r="B61" s="2"/>
      <c r="C61" s="2"/>
      <c r="D61" s="2"/>
      <c r="E61" s="2"/>
      <c r="F61" s="2"/>
      <c r="G61" s="50"/>
      <c r="I61" s="6" t="s">
        <v>235</v>
      </c>
      <c r="J61" s="2">
        <f>J60*J1</f>
        <v>0</v>
      </c>
      <c r="K61" s="2">
        <f t="shared" ref="K61:O61" si="89">K60*K1</f>
        <v>0.23076923076923078</v>
      </c>
      <c r="L61" s="2">
        <f t="shared" si="89"/>
        <v>1.5384615384615385</v>
      </c>
      <c r="M61" s="2">
        <f t="shared" si="89"/>
        <v>0</v>
      </c>
      <c r="N61" s="2">
        <f t="shared" si="89"/>
        <v>0</v>
      </c>
      <c r="O61" s="2">
        <f t="shared" si="89"/>
        <v>0</v>
      </c>
      <c r="P61" s="103">
        <f t="shared" si="76"/>
        <v>1.7692307692307694</v>
      </c>
    </row>
    <row r="62" spans="1:20" ht="30" x14ac:dyDescent="0.25">
      <c r="A62" s="3" t="s">
        <v>77</v>
      </c>
      <c r="B62" s="2"/>
      <c r="C62" s="2">
        <v>1</v>
      </c>
      <c r="D62" s="2">
        <v>12</v>
      </c>
      <c r="E62" s="2"/>
      <c r="F62" s="2"/>
      <c r="G62" s="50"/>
      <c r="I62" s="6" t="s">
        <v>234</v>
      </c>
      <c r="J62" s="2">
        <f>B62/13</f>
        <v>0</v>
      </c>
      <c r="K62" s="2">
        <f t="shared" ref="K62:O62" si="90">C62/13</f>
        <v>7.6923076923076927E-2</v>
      </c>
      <c r="L62" s="2">
        <f t="shared" si="90"/>
        <v>0.92307692307692313</v>
      </c>
      <c r="M62" s="2">
        <f t="shared" si="90"/>
        <v>0</v>
      </c>
      <c r="N62" s="2">
        <f t="shared" si="90"/>
        <v>0</v>
      </c>
      <c r="O62" s="2">
        <f t="shared" si="90"/>
        <v>0</v>
      </c>
      <c r="P62" s="103">
        <f t="shared" si="76"/>
        <v>1</v>
      </c>
    </row>
    <row r="63" spans="1:20" x14ac:dyDescent="0.25">
      <c r="A63" s="3"/>
      <c r="B63" s="2"/>
      <c r="C63" s="2"/>
      <c r="D63" s="2"/>
      <c r="E63" s="2"/>
      <c r="F63" s="2"/>
      <c r="G63" s="50"/>
      <c r="I63" s="6" t="s">
        <v>235</v>
      </c>
      <c r="J63" s="2">
        <f>J62*J1</f>
        <v>0</v>
      </c>
      <c r="K63" s="2">
        <f t="shared" ref="K63:O63" si="91">K62*K1</f>
        <v>7.6923076923076927E-2</v>
      </c>
      <c r="L63" s="2">
        <f t="shared" si="91"/>
        <v>1.8461538461538463</v>
      </c>
      <c r="M63" s="2">
        <f t="shared" si="91"/>
        <v>0</v>
      </c>
      <c r="N63" s="2">
        <f t="shared" si="91"/>
        <v>0</v>
      </c>
      <c r="O63" s="2">
        <f t="shared" si="91"/>
        <v>0</v>
      </c>
      <c r="P63" s="103">
        <f t="shared" si="76"/>
        <v>1.9230769230769231</v>
      </c>
    </row>
    <row r="64" spans="1:20" x14ac:dyDescent="0.25">
      <c r="A64" s="16" t="s">
        <v>201</v>
      </c>
      <c r="B64" s="17"/>
      <c r="C64" s="17"/>
      <c r="D64" s="17"/>
      <c r="E64" s="17"/>
      <c r="F64" s="17"/>
      <c r="G64" s="121"/>
      <c r="I64" s="106"/>
      <c r="J64" s="22"/>
      <c r="K64" s="22"/>
      <c r="L64" s="22"/>
      <c r="M64" s="22"/>
      <c r="N64" s="22"/>
      <c r="O64" s="22"/>
      <c r="P64" s="143"/>
    </row>
    <row r="65" spans="1:16" ht="30" x14ac:dyDescent="0.25">
      <c r="A65" s="3" t="s">
        <v>78</v>
      </c>
      <c r="B65" s="2"/>
      <c r="C65" s="2">
        <v>3</v>
      </c>
      <c r="D65" s="2">
        <v>10</v>
      </c>
      <c r="E65" s="2"/>
      <c r="F65" s="2"/>
      <c r="G65" s="50"/>
      <c r="I65" s="6" t="s">
        <v>234</v>
      </c>
      <c r="J65" s="2">
        <f>B65/13</f>
        <v>0</v>
      </c>
      <c r="K65" s="2">
        <f t="shared" ref="K65:O65" si="92">C65/13</f>
        <v>0.23076923076923078</v>
      </c>
      <c r="L65" s="2">
        <f t="shared" si="92"/>
        <v>0.76923076923076927</v>
      </c>
      <c r="M65" s="2">
        <f t="shared" si="92"/>
        <v>0</v>
      </c>
      <c r="N65" s="2">
        <f t="shared" si="92"/>
        <v>0</v>
      </c>
      <c r="O65" s="2">
        <f t="shared" si="92"/>
        <v>0</v>
      </c>
      <c r="P65" s="103">
        <f>SUM(J65:O65)</f>
        <v>1</v>
      </c>
    </row>
    <row r="66" spans="1:16" x14ac:dyDescent="0.25">
      <c r="A66" s="3"/>
      <c r="B66" s="2"/>
      <c r="C66" s="2"/>
      <c r="D66" s="2"/>
      <c r="E66" s="2"/>
      <c r="F66" s="2"/>
      <c r="G66" s="50"/>
      <c r="I66" s="6" t="s">
        <v>235</v>
      </c>
      <c r="J66" s="2">
        <f>J65*J1</f>
        <v>0</v>
      </c>
      <c r="K66" s="2">
        <f t="shared" ref="K66:O66" si="93">K65*K1</f>
        <v>0.23076923076923078</v>
      </c>
      <c r="L66" s="2">
        <f t="shared" si="93"/>
        <v>1.5384615384615385</v>
      </c>
      <c r="M66" s="2">
        <f t="shared" si="93"/>
        <v>0</v>
      </c>
      <c r="N66" s="2">
        <f t="shared" si="93"/>
        <v>0</v>
      </c>
      <c r="O66" s="2">
        <f t="shared" si="93"/>
        <v>0</v>
      </c>
      <c r="P66" s="103">
        <f>SUM(J66:O66)</f>
        <v>1.7692307692307694</v>
      </c>
    </row>
    <row r="67" spans="1:16" ht="30" x14ac:dyDescent="0.25">
      <c r="A67" s="3" t="s">
        <v>79</v>
      </c>
      <c r="B67" s="2">
        <v>1</v>
      </c>
      <c r="C67" s="2">
        <v>12</v>
      </c>
      <c r="D67" s="2"/>
      <c r="E67" s="2"/>
      <c r="F67" s="2"/>
      <c r="G67" s="50"/>
      <c r="I67" s="6" t="s">
        <v>234</v>
      </c>
      <c r="J67" s="2">
        <f>B67/13</f>
        <v>7.6923076923076927E-2</v>
      </c>
      <c r="K67" s="2">
        <f t="shared" ref="K67:O67" si="94">C67/13</f>
        <v>0.92307692307692313</v>
      </c>
      <c r="L67" s="2">
        <f t="shared" si="94"/>
        <v>0</v>
      </c>
      <c r="M67" s="2">
        <f t="shared" si="94"/>
        <v>0</v>
      </c>
      <c r="N67" s="2">
        <f t="shared" si="94"/>
        <v>0</v>
      </c>
      <c r="O67" s="2">
        <f t="shared" si="94"/>
        <v>0</v>
      </c>
      <c r="P67" s="103">
        <f t="shared" ref="P67:P72" si="95">SUM(J67:O67)</f>
        <v>1</v>
      </c>
    </row>
    <row r="68" spans="1:16" x14ac:dyDescent="0.25">
      <c r="A68" s="3"/>
      <c r="B68" s="2"/>
      <c r="C68" s="2"/>
      <c r="D68" s="2"/>
      <c r="E68" s="2"/>
      <c r="F68" s="2"/>
      <c r="G68" s="50"/>
      <c r="I68" s="6" t="s">
        <v>235</v>
      </c>
      <c r="J68" s="2">
        <f>J67*J1</f>
        <v>0</v>
      </c>
      <c r="K68" s="2">
        <f t="shared" ref="K68:O68" si="96">K67*K1</f>
        <v>0.92307692307692313</v>
      </c>
      <c r="L68" s="2">
        <f t="shared" si="96"/>
        <v>0</v>
      </c>
      <c r="M68" s="2">
        <f t="shared" si="96"/>
        <v>0</v>
      </c>
      <c r="N68" s="2">
        <f t="shared" si="96"/>
        <v>0</v>
      </c>
      <c r="O68" s="2">
        <f t="shared" si="96"/>
        <v>0</v>
      </c>
      <c r="P68" s="103">
        <f t="shared" si="95"/>
        <v>0.92307692307692313</v>
      </c>
    </row>
    <row r="69" spans="1:16" ht="30" x14ac:dyDescent="0.25">
      <c r="A69" s="140" t="s">
        <v>80</v>
      </c>
      <c r="B69" s="2"/>
      <c r="C69" s="2"/>
      <c r="D69" s="2"/>
      <c r="E69" s="2">
        <v>1</v>
      </c>
      <c r="F69" s="2">
        <v>12</v>
      </c>
      <c r="G69" s="50"/>
      <c r="I69" s="6" t="s">
        <v>234</v>
      </c>
      <c r="J69" s="2">
        <f>B69/13</f>
        <v>0</v>
      </c>
      <c r="K69" s="2">
        <f t="shared" ref="K69:O69" si="97">C69/13</f>
        <v>0</v>
      </c>
      <c r="L69" s="2">
        <f t="shared" si="97"/>
        <v>0</v>
      </c>
      <c r="M69" s="2">
        <f t="shared" si="97"/>
        <v>7.6923076923076927E-2</v>
      </c>
      <c r="N69" s="2">
        <f t="shared" si="97"/>
        <v>0.92307692307692313</v>
      </c>
      <c r="O69" s="2">
        <f t="shared" si="97"/>
        <v>0</v>
      </c>
      <c r="P69" s="103">
        <f t="shared" si="95"/>
        <v>1</v>
      </c>
    </row>
    <row r="70" spans="1:16" x14ac:dyDescent="0.25">
      <c r="A70" s="3"/>
      <c r="B70" s="2"/>
      <c r="C70" s="2"/>
      <c r="D70" s="2"/>
      <c r="E70" s="2"/>
      <c r="F70" s="2"/>
      <c r="G70" s="50"/>
      <c r="I70" s="6" t="s">
        <v>235</v>
      </c>
      <c r="J70" s="2">
        <f>J69*J1</f>
        <v>0</v>
      </c>
      <c r="K70" s="2">
        <f t="shared" ref="K70:O70" si="98">K69*K1</f>
        <v>0</v>
      </c>
      <c r="L70" s="2">
        <f t="shared" si="98"/>
        <v>0</v>
      </c>
      <c r="M70" s="2">
        <f t="shared" si="98"/>
        <v>0.23076923076923078</v>
      </c>
      <c r="N70" s="2">
        <f t="shared" si="98"/>
        <v>3.6923076923076925</v>
      </c>
      <c r="O70" s="2">
        <f t="shared" si="98"/>
        <v>0</v>
      </c>
      <c r="P70" s="103">
        <f t="shared" si="95"/>
        <v>3.9230769230769234</v>
      </c>
    </row>
    <row r="71" spans="1:16" ht="30" x14ac:dyDescent="0.25">
      <c r="A71" s="3" t="s">
        <v>81</v>
      </c>
      <c r="B71" s="2"/>
      <c r="C71" s="2"/>
      <c r="D71" s="2"/>
      <c r="E71" s="2">
        <v>3</v>
      </c>
      <c r="F71" s="2">
        <v>10</v>
      </c>
      <c r="G71" s="50"/>
      <c r="I71" s="6" t="s">
        <v>234</v>
      </c>
      <c r="J71" s="2">
        <f>B71/13</f>
        <v>0</v>
      </c>
      <c r="K71" s="2">
        <f t="shared" ref="K71:O71" si="99">C71/13</f>
        <v>0</v>
      </c>
      <c r="L71" s="2">
        <f t="shared" si="99"/>
        <v>0</v>
      </c>
      <c r="M71" s="2">
        <f t="shared" si="99"/>
        <v>0.23076923076923078</v>
      </c>
      <c r="N71" s="2">
        <f t="shared" si="99"/>
        <v>0.76923076923076927</v>
      </c>
      <c r="O71" s="2">
        <f t="shared" si="99"/>
        <v>0</v>
      </c>
      <c r="P71" s="103">
        <f t="shared" si="95"/>
        <v>1</v>
      </c>
    </row>
    <row r="72" spans="1:16" x14ac:dyDescent="0.25">
      <c r="A72" s="3"/>
      <c r="B72" s="2"/>
      <c r="C72" s="2"/>
      <c r="D72" s="2"/>
      <c r="E72" s="2"/>
      <c r="F72" s="2"/>
      <c r="G72" s="50"/>
      <c r="I72" s="6" t="s">
        <v>235</v>
      </c>
      <c r="J72" s="2">
        <f>J71*J1</f>
        <v>0</v>
      </c>
      <c r="K72" s="2">
        <f t="shared" ref="K72:O72" si="100">K71*K1</f>
        <v>0</v>
      </c>
      <c r="L72" s="2">
        <f t="shared" si="100"/>
        <v>0</v>
      </c>
      <c r="M72" s="2">
        <f t="shared" si="100"/>
        <v>0.69230769230769229</v>
      </c>
      <c r="N72" s="2">
        <f t="shared" si="100"/>
        <v>3.0769230769230771</v>
      </c>
      <c r="O72" s="2">
        <f t="shared" si="100"/>
        <v>0</v>
      </c>
      <c r="P72" s="103">
        <f t="shared" si="95"/>
        <v>3.7692307692307692</v>
      </c>
    </row>
    <row r="73" spans="1:16" x14ac:dyDescent="0.25">
      <c r="A73" s="3" t="s">
        <v>82</v>
      </c>
      <c r="B73" s="2"/>
      <c r="C73" s="2"/>
      <c r="D73" s="2">
        <v>1</v>
      </c>
      <c r="E73" s="2">
        <v>3</v>
      </c>
      <c r="F73" s="2">
        <v>9</v>
      </c>
      <c r="G73" s="50"/>
      <c r="I73" s="6" t="s">
        <v>234</v>
      </c>
      <c r="J73" s="2">
        <f>B73/13</f>
        <v>0</v>
      </c>
      <c r="K73" s="2">
        <f t="shared" ref="K73:O73" si="101">C73/13</f>
        <v>0</v>
      </c>
      <c r="L73" s="2">
        <f t="shared" si="101"/>
        <v>7.6923076923076927E-2</v>
      </c>
      <c r="M73" s="2">
        <f t="shared" si="101"/>
        <v>0.23076923076923078</v>
      </c>
      <c r="N73" s="2">
        <f t="shared" si="101"/>
        <v>0.69230769230769229</v>
      </c>
      <c r="O73" s="2">
        <f t="shared" si="101"/>
        <v>0</v>
      </c>
      <c r="P73" s="103">
        <f>SUM(J73:O73)</f>
        <v>1</v>
      </c>
    </row>
    <row r="74" spans="1:16" x14ac:dyDescent="0.25">
      <c r="A74" s="3"/>
      <c r="B74" s="2"/>
      <c r="C74" s="2"/>
      <c r="D74" s="2"/>
      <c r="E74" s="2"/>
      <c r="F74" s="2"/>
      <c r="G74" s="50"/>
      <c r="I74" s="6" t="s">
        <v>235</v>
      </c>
      <c r="J74" s="2">
        <f>J73*J1</f>
        <v>0</v>
      </c>
      <c r="K74" s="2">
        <f t="shared" ref="K74:O74" si="102">K73*K1</f>
        <v>0</v>
      </c>
      <c r="L74" s="2">
        <f t="shared" si="102"/>
        <v>0.15384615384615385</v>
      </c>
      <c r="M74" s="2">
        <f t="shared" si="102"/>
        <v>0.69230769230769229</v>
      </c>
      <c r="N74" s="2">
        <f t="shared" si="102"/>
        <v>2.7692307692307692</v>
      </c>
      <c r="O74" s="2">
        <f t="shared" si="102"/>
        <v>0</v>
      </c>
      <c r="P74" s="103">
        <f>SUM(J74:O74)</f>
        <v>3.6153846153846154</v>
      </c>
    </row>
    <row r="75" spans="1:16" ht="30" x14ac:dyDescent="0.25">
      <c r="A75" s="7" t="s">
        <v>83</v>
      </c>
      <c r="B75" s="2"/>
      <c r="C75" s="2">
        <v>7</v>
      </c>
      <c r="D75" s="2">
        <v>6</v>
      </c>
      <c r="E75" s="2"/>
      <c r="F75" s="2"/>
      <c r="G75" s="50"/>
      <c r="I75" s="6" t="s">
        <v>234</v>
      </c>
      <c r="J75" s="2">
        <f>B75/13</f>
        <v>0</v>
      </c>
      <c r="K75" s="2">
        <f t="shared" ref="K75:O75" si="103">C75/13</f>
        <v>0.53846153846153844</v>
      </c>
      <c r="L75" s="2">
        <f t="shared" si="103"/>
        <v>0.46153846153846156</v>
      </c>
      <c r="M75" s="2">
        <f t="shared" si="103"/>
        <v>0</v>
      </c>
      <c r="N75" s="2">
        <f t="shared" si="103"/>
        <v>0</v>
      </c>
      <c r="O75" s="2">
        <f t="shared" si="103"/>
        <v>0</v>
      </c>
      <c r="P75" s="103">
        <f t="shared" ref="P75:P78" si="104">SUM(J75:O75)</f>
        <v>1</v>
      </c>
    </row>
    <row r="76" spans="1:16" x14ac:dyDescent="0.25">
      <c r="A76" s="7"/>
      <c r="B76" s="2"/>
      <c r="C76" s="2"/>
      <c r="D76" s="2"/>
      <c r="E76" s="2"/>
      <c r="F76" s="2"/>
      <c r="G76" s="50"/>
      <c r="I76" s="6" t="s">
        <v>235</v>
      </c>
      <c r="J76" s="2">
        <f>J75*J1</f>
        <v>0</v>
      </c>
      <c r="K76" s="2">
        <f t="shared" ref="K76:O76" si="105">K75*K1</f>
        <v>0.53846153846153844</v>
      </c>
      <c r="L76" s="2">
        <f t="shared" si="105"/>
        <v>0.92307692307692313</v>
      </c>
      <c r="M76" s="2">
        <f t="shared" si="105"/>
        <v>0</v>
      </c>
      <c r="N76" s="2">
        <f t="shared" si="105"/>
        <v>0</v>
      </c>
      <c r="O76" s="2">
        <f t="shared" si="105"/>
        <v>0</v>
      </c>
      <c r="P76" s="103">
        <f t="shared" si="104"/>
        <v>1.4615384615384617</v>
      </c>
    </row>
    <row r="77" spans="1:16" ht="30" x14ac:dyDescent="0.25">
      <c r="A77" s="3" t="s">
        <v>84</v>
      </c>
      <c r="B77" s="2">
        <v>5</v>
      </c>
      <c r="C77" s="2">
        <v>8</v>
      </c>
      <c r="D77" s="2"/>
      <c r="E77" s="2"/>
      <c r="F77" s="2"/>
      <c r="G77" s="50"/>
      <c r="I77" s="6" t="s">
        <v>234</v>
      </c>
      <c r="J77" s="2">
        <f>B77/13</f>
        <v>0.38461538461538464</v>
      </c>
      <c r="K77" s="2">
        <f t="shared" ref="K77:O77" si="106">C77/13</f>
        <v>0.61538461538461542</v>
      </c>
      <c r="L77" s="2">
        <f t="shared" si="106"/>
        <v>0</v>
      </c>
      <c r="M77" s="2">
        <f t="shared" si="106"/>
        <v>0</v>
      </c>
      <c r="N77" s="2">
        <f t="shared" si="106"/>
        <v>0</v>
      </c>
      <c r="O77" s="2">
        <f t="shared" si="106"/>
        <v>0</v>
      </c>
      <c r="P77" s="103">
        <f t="shared" si="104"/>
        <v>1</v>
      </c>
    </row>
    <row r="78" spans="1:16" x14ac:dyDescent="0.25">
      <c r="A78" s="3"/>
      <c r="B78" s="2"/>
      <c r="C78" s="2"/>
      <c r="D78" s="2"/>
      <c r="E78" s="2"/>
      <c r="F78" s="2"/>
      <c r="G78" s="50"/>
      <c r="I78" s="6" t="s">
        <v>235</v>
      </c>
      <c r="J78" s="2">
        <f>J77*J1</f>
        <v>0</v>
      </c>
      <c r="K78" s="2">
        <f t="shared" ref="K78:O78" si="107">K77*K1</f>
        <v>0.61538461538461542</v>
      </c>
      <c r="L78" s="2">
        <f t="shared" si="107"/>
        <v>0</v>
      </c>
      <c r="M78" s="2">
        <f t="shared" si="107"/>
        <v>0</v>
      </c>
      <c r="N78" s="2">
        <f t="shared" si="107"/>
        <v>0</v>
      </c>
      <c r="O78" s="2">
        <f t="shared" si="107"/>
        <v>0</v>
      </c>
      <c r="P78" s="103">
        <f t="shared" si="104"/>
        <v>0.61538461538461542</v>
      </c>
    </row>
    <row r="79" spans="1:16" x14ac:dyDescent="0.25">
      <c r="A79" s="16" t="s">
        <v>202</v>
      </c>
      <c r="B79" s="17"/>
      <c r="C79" s="17"/>
      <c r="D79" s="17"/>
      <c r="E79" s="17"/>
      <c r="F79" s="17"/>
      <c r="G79" s="121"/>
      <c r="I79" s="106"/>
      <c r="J79" s="22"/>
      <c r="K79" s="22"/>
      <c r="L79" s="22"/>
      <c r="M79" s="22"/>
      <c r="N79" s="22"/>
      <c r="O79" s="22"/>
      <c r="P79" s="107"/>
    </row>
    <row r="80" spans="1:16" ht="45" x14ac:dyDescent="0.25">
      <c r="A80" s="3" t="s">
        <v>85</v>
      </c>
      <c r="B80" s="2"/>
      <c r="C80" s="2">
        <v>3</v>
      </c>
      <c r="D80" s="2">
        <v>10</v>
      </c>
      <c r="E80" s="2"/>
      <c r="F80" s="2"/>
      <c r="G80" s="50"/>
      <c r="I80" s="6" t="s">
        <v>234</v>
      </c>
      <c r="J80" s="2">
        <f>B80/13</f>
        <v>0</v>
      </c>
      <c r="K80" s="2">
        <f t="shared" ref="K80:O80" si="108">C80/13</f>
        <v>0.23076923076923078</v>
      </c>
      <c r="L80" s="2">
        <f t="shared" si="108"/>
        <v>0.76923076923076927</v>
      </c>
      <c r="M80" s="2">
        <f t="shared" si="108"/>
        <v>0</v>
      </c>
      <c r="N80" s="2">
        <f t="shared" si="108"/>
        <v>0</v>
      </c>
      <c r="O80" s="2">
        <f t="shared" si="108"/>
        <v>0</v>
      </c>
      <c r="P80" s="103">
        <f>SUM(J80:O80)</f>
        <v>1</v>
      </c>
    </row>
    <row r="81" spans="1:16" x14ac:dyDescent="0.25">
      <c r="A81" s="3"/>
      <c r="B81" s="2"/>
      <c r="C81" s="2"/>
      <c r="D81" s="2"/>
      <c r="E81" s="2"/>
      <c r="F81" s="2"/>
      <c r="G81" s="50"/>
      <c r="I81" s="6" t="s">
        <v>235</v>
      </c>
      <c r="J81" s="2">
        <f>J80*J1</f>
        <v>0</v>
      </c>
      <c r="K81" s="2">
        <f t="shared" ref="K81:O81" si="109">K80*K1</f>
        <v>0.23076923076923078</v>
      </c>
      <c r="L81" s="2">
        <f t="shared" si="109"/>
        <v>1.5384615384615385</v>
      </c>
      <c r="M81" s="2">
        <f t="shared" si="109"/>
        <v>0</v>
      </c>
      <c r="N81" s="2">
        <f t="shared" si="109"/>
        <v>0</v>
      </c>
      <c r="O81" s="2">
        <f t="shared" si="109"/>
        <v>0</v>
      </c>
      <c r="P81" s="103">
        <f>SUM(J81:O81)</f>
        <v>1.7692307692307694</v>
      </c>
    </row>
    <row r="82" spans="1:16" x14ac:dyDescent="0.25">
      <c r="A82" s="3" t="s">
        <v>86</v>
      </c>
      <c r="B82" s="2"/>
      <c r="C82" s="2">
        <v>1</v>
      </c>
      <c r="D82" s="2">
        <v>12</v>
      </c>
      <c r="E82" s="2"/>
      <c r="F82" s="2"/>
      <c r="G82" s="50"/>
      <c r="I82" s="6" t="s">
        <v>234</v>
      </c>
      <c r="J82" s="2">
        <f>B82/13</f>
        <v>0</v>
      </c>
      <c r="K82" s="2">
        <f t="shared" ref="K82:O82" si="110">C82/13</f>
        <v>7.6923076923076927E-2</v>
      </c>
      <c r="L82" s="2">
        <f t="shared" si="110"/>
        <v>0.92307692307692313</v>
      </c>
      <c r="M82" s="2">
        <f t="shared" si="110"/>
        <v>0</v>
      </c>
      <c r="N82" s="2">
        <f t="shared" si="110"/>
        <v>0</v>
      </c>
      <c r="O82" s="2">
        <f t="shared" si="110"/>
        <v>0</v>
      </c>
      <c r="P82" s="103">
        <f t="shared" ref="P82:P87" si="111">SUM(J82:O82)</f>
        <v>1</v>
      </c>
    </row>
    <row r="83" spans="1:16" x14ac:dyDescent="0.25">
      <c r="A83" s="3"/>
      <c r="B83" s="2"/>
      <c r="C83" s="2"/>
      <c r="D83" s="2"/>
      <c r="E83" s="2"/>
      <c r="F83" s="2"/>
      <c r="G83" s="50"/>
      <c r="I83" s="6" t="s">
        <v>235</v>
      </c>
      <c r="J83" s="2">
        <f>J82*J1</f>
        <v>0</v>
      </c>
      <c r="K83" s="2">
        <f t="shared" ref="K83:O83" si="112">K82*K1</f>
        <v>7.6923076923076927E-2</v>
      </c>
      <c r="L83" s="2">
        <f t="shared" si="112"/>
        <v>1.8461538461538463</v>
      </c>
      <c r="M83" s="2">
        <f t="shared" si="112"/>
        <v>0</v>
      </c>
      <c r="N83" s="2">
        <f t="shared" si="112"/>
        <v>0</v>
      </c>
      <c r="O83" s="2">
        <f t="shared" si="112"/>
        <v>0</v>
      </c>
      <c r="P83" s="103">
        <f t="shared" si="111"/>
        <v>1.9230769230769231</v>
      </c>
    </row>
    <row r="84" spans="1:16" x14ac:dyDescent="0.25">
      <c r="A84" s="3" t="s">
        <v>87</v>
      </c>
      <c r="B84" s="2">
        <v>2</v>
      </c>
      <c r="C84" s="2">
        <v>8</v>
      </c>
      <c r="D84" s="2">
        <v>3</v>
      </c>
      <c r="E84" s="2"/>
      <c r="F84" s="2"/>
      <c r="G84" s="50"/>
      <c r="I84" s="6" t="s">
        <v>234</v>
      </c>
      <c r="J84" s="2">
        <f>B84/13</f>
        <v>0.15384615384615385</v>
      </c>
      <c r="K84" s="2">
        <f t="shared" ref="K84:O84" si="113">C84/13</f>
        <v>0.61538461538461542</v>
      </c>
      <c r="L84" s="2">
        <f t="shared" si="113"/>
        <v>0.23076923076923078</v>
      </c>
      <c r="M84" s="2">
        <f t="shared" si="113"/>
        <v>0</v>
      </c>
      <c r="N84" s="2">
        <f t="shared" si="113"/>
        <v>0</v>
      </c>
      <c r="O84" s="2">
        <f t="shared" si="113"/>
        <v>0</v>
      </c>
      <c r="P84" s="103">
        <f t="shared" si="111"/>
        <v>1</v>
      </c>
    </row>
    <row r="85" spans="1:16" x14ac:dyDescent="0.25">
      <c r="A85" s="3"/>
      <c r="B85" s="2"/>
      <c r="C85" s="2"/>
      <c r="D85" s="2"/>
      <c r="E85" s="2"/>
      <c r="F85" s="2"/>
      <c r="G85" s="50"/>
      <c r="I85" s="6" t="s">
        <v>235</v>
      </c>
      <c r="J85" s="2">
        <f>J84*J1</f>
        <v>0</v>
      </c>
      <c r="K85" s="2">
        <f t="shared" ref="K85:O85" si="114">K84*K1</f>
        <v>0.61538461538461542</v>
      </c>
      <c r="L85" s="2">
        <f t="shared" si="114"/>
        <v>0.46153846153846156</v>
      </c>
      <c r="M85" s="2">
        <f t="shared" si="114"/>
        <v>0</v>
      </c>
      <c r="N85" s="2">
        <f t="shared" si="114"/>
        <v>0</v>
      </c>
      <c r="O85" s="2">
        <f t="shared" si="114"/>
        <v>0</v>
      </c>
      <c r="P85" s="103">
        <f t="shared" si="111"/>
        <v>1.0769230769230771</v>
      </c>
    </row>
    <row r="86" spans="1:16" ht="45" x14ac:dyDescent="0.25">
      <c r="A86" s="3" t="s">
        <v>88</v>
      </c>
      <c r="B86" s="2">
        <v>1</v>
      </c>
      <c r="C86" s="2">
        <v>10</v>
      </c>
      <c r="D86" s="2">
        <v>2</v>
      </c>
      <c r="E86" s="2"/>
      <c r="F86" s="2"/>
      <c r="G86" s="50"/>
      <c r="I86" s="6" t="s">
        <v>234</v>
      </c>
      <c r="J86" s="2">
        <f>B86/13</f>
        <v>7.6923076923076927E-2</v>
      </c>
      <c r="K86" s="2">
        <f t="shared" ref="K86:O86" si="115">C86/13</f>
        <v>0.76923076923076927</v>
      </c>
      <c r="L86" s="2">
        <f t="shared" si="115"/>
        <v>0.15384615384615385</v>
      </c>
      <c r="M86" s="2">
        <f t="shared" si="115"/>
        <v>0</v>
      </c>
      <c r="N86" s="2">
        <f t="shared" si="115"/>
        <v>0</v>
      </c>
      <c r="O86" s="2">
        <f t="shared" si="115"/>
        <v>0</v>
      </c>
      <c r="P86" s="103">
        <f t="shared" si="111"/>
        <v>1</v>
      </c>
    </row>
    <row r="87" spans="1:16" x14ac:dyDescent="0.25">
      <c r="A87" s="3"/>
      <c r="B87" s="2"/>
      <c r="C87" s="2"/>
      <c r="D87" s="2"/>
      <c r="E87" s="2"/>
      <c r="F87" s="2"/>
      <c r="G87" s="50"/>
      <c r="I87" s="6" t="s">
        <v>235</v>
      </c>
      <c r="J87" s="2">
        <f>J86*J1</f>
        <v>0</v>
      </c>
      <c r="K87" s="2">
        <f t="shared" ref="K87:O87" si="116">K86*K1</f>
        <v>0.76923076923076927</v>
      </c>
      <c r="L87" s="2">
        <f t="shared" si="116"/>
        <v>0.30769230769230771</v>
      </c>
      <c r="M87" s="2">
        <f t="shared" si="116"/>
        <v>0</v>
      </c>
      <c r="N87" s="2">
        <f t="shared" si="116"/>
        <v>0</v>
      </c>
      <c r="O87" s="2">
        <f t="shared" si="116"/>
        <v>0</v>
      </c>
      <c r="P87" s="103">
        <f t="shared" si="111"/>
        <v>1.0769230769230771</v>
      </c>
    </row>
    <row r="88" spans="1:16" ht="30" x14ac:dyDescent="0.25">
      <c r="A88" s="3" t="s">
        <v>89</v>
      </c>
      <c r="B88" s="2"/>
      <c r="C88" s="2">
        <v>4</v>
      </c>
      <c r="D88" s="2">
        <v>9</v>
      </c>
      <c r="E88" s="2"/>
      <c r="F88" s="2"/>
      <c r="G88" s="50"/>
      <c r="I88" s="6" t="s">
        <v>234</v>
      </c>
      <c r="J88" s="2">
        <f>B88/13</f>
        <v>0</v>
      </c>
      <c r="K88" s="2">
        <f t="shared" ref="K88:O88" si="117">C88/13</f>
        <v>0.30769230769230771</v>
      </c>
      <c r="L88" s="2">
        <f t="shared" si="117"/>
        <v>0.69230769230769229</v>
      </c>
      <c r="M88" s="2">
        <f t="shared" si="117"/>
        <v>0</v>
      </c>
      <c r="N88" s="2">
        <f t="shared" si="117"/>
        <v>0</v>
      </c>
      <c r="O88" s="2">
        <f t="shared" si="117"/>
        <v>0</v>
      </c>
      <c r="P88" s="103">
        <f>SUM(J88:O88)</f>
        <v>1</v>
      </c>
    </row>
    <row r="89" spans="1:16" x14ac:dyDescent="0.25">
      <c r="A89" s="3"/>
      <c r="B89" s="2"/>
      <c r="C89" s="2"/>
      <c r="D89" s="2"/>
      <c r="E89" s="2"/>
      <c r="F89" s="2"/>
      <c r="G89" s="50"/>
      <c r="I89" s="6" t="s">
        <v>235</v>
      </c>
      <c r="J89" s="2">
        <f>J88*J1</f>
        <v>0</v>
      </c>
      <c r="K89" s="2">
        <f t="shared" ref="K89:O89" si="118">K88*K1</f>
        <v>0.30769230769230771</v>
      </c>
      <c r="L89" s="2">
        <f t="shared" si="118"/>
        <v>1.3846153846153846</v>
      </c>
      <c r="M89" s="2">
        <f t="shared" si="118"/>
        <v>0</v>
      </c>
      <c r="N89" s="2">
        <f t="shared" si="118"/>
        <v>0</v>
      </c>
      <c r="O89" s="2">
        <f t="shared" si="118"/>
        <v>0</v>
      </c>
      <c r="P89" s="103">
        <f>SUM(J89:O89)</f>
        <v>1.6923076923076923</v>
      </c>
    </row>
    <row r="90" spans="1:16" ht="30" x14ac:dyDescent="0.25">
      <c r="A90" s="3" t="s">
        <v>90</v>
      </c>
      <c r="B90" s="2">
        <v>3</v>
      </c>
      <c r="C90" s="2"/>
      <c r="D90" s="2">
        <v>10</v>
      </c>
      <c r="E90" s="2"/>
      <c r="F90" s="2"/>
      <c r="G90" s="50"/>
      <c r="I90" s="6" t="s">
        <v>234</v>
      </c>
      <c r="J90" s="2">
        <f>B90/13</f>
        <v>0.23076923076923078</v>
      </c>
      <c r="K90" s="2">
        <f t="shared" ref="K90:O90" si="119">C90/13</f>
        <v>0</v>
      </c>
      <c r="L90" s="2">
        <f t="shared" si="119"/>
        <v>0.76923076923076927</v>
      </c>
      <c r="M90" s="2">
        <f t="shared" si="119"/>
        <v>0</v>
      </c>
      <c r="N90" s="2">
        <f t="shared" si="119"/>
        <v>0</v>
      </c>
      <c r="O90" s="2">
        <f t="shared" si="119"/>
        <v>0</v>
      </c>
      <c r="P90" s="103">
        <f t="shared" ref="P90:P91" si="120">SUM(J90:O90)</f>
        <v>1</v>
      </c>
    </row>
    <row r="91" spans="1:16" x14ac:dyDescent="0.25">
      <c r="A91" s="3"/>
      <c r="B91" s="2"/>
      <c r="C91" s="2"/>
      <c r="D91" s="2"/>
      <c r="E91" s="2"/>
      <c r="F91" s="2"/>
      <c r="G91" s="50"/>
      <c r="I91" s="6" t="s">
        <v>235</v>
      </c>
      <c r="J91" s="2">
        <f>J90*J1</f>
        <v>0</v>
      </c>
      <c r="K91" s="2">
        <f t="shared" ref="K91:O91" si="121">K90*K1</f>
        <v>0</v>
      </c>
      <c r="L91" s="2">
        <f t="shared" si="121"/>
        <v>1.5384615384615385</v>
      </c>
      <c r="M91" s="2">
        <f t="shared" si="121"/>
        <v>0</v>
      </c>
      <c r="N91" s="2">
        <f t="shared" si="121"/>
        <v>0</v>
      </c>
      <c r="O91" s="2">
        <f t="shared" si="121"/>
        <v>0</v>
      </c>
      <c r="P91" s="103">
        <f t="shared" si="120"/>
        <v>1.5384615384615385</v>
      </c>
    </row>
    <row r="92" spans="1:16" x14ac:dyDescent="0.25">
      <c r="A92" s="16" t="s">
        <v>203</v>
      </c>
      <c r="B92" s="17"/>
      <c r="C92" s="17"/>
      <c r="D92" s="17"/>
      <c r="E92" s="17"/>
      <c r="F92" s="17"/>
      <c r="G92" s="121"/>
      <c r="I92" s="106"/>
      <c r="J92" s="22"/>
      <c r="K92" s="22"/>
      <c r="L92" s="22"/>
      <c r="M92" s="22"/>
      <c r="N92" s="22"/>
      <c r="O92" s="22"/>
      <c r="P92" s="143"/>
    </row>
    <row r="93" spans="1:16" ht="30" x14ac:dyDescent="0.25">
      <c r="A93" s="7" t="s">
        <v>91</v>
      </c>
      <c r="B93" s="2"/>
      <c r="C93" s="2"/>
      <c r="D93" s="2">
        <v>13</v>
      </c>
      <c r="E93" s="2"/>
      <c r="F93" s="2"/>
      <c r="G93" s="50"/>
      <c r="I93" s="6" t="s">
        <v>234</v>
      </c>
      <c r="J93" s="2">
        <f>B93/13</f>
        <v>0</v>
      </c>
      <c r="K93" s="2">
        <f t="shared" ref="K93:O93" si="122">C93/13</f>
        <v>0</v>
      </c>
      <c r="L93" s="2">
        <f t="shared" si="122"/>
        <v>1</v>
      </c>
      <c r="M93" s="2">
        <f t="shared" si="122"/>
        <v>0</v>
      </c>
      <c r="N93" s="2">
        <f t="shared" si="122"/>
        <v>0</v>
      </c>
      <c r="O93" s="2">
        <f t="shared" si="122"/>
        <v>0</v>
      </c>
      <c r="P93" s="103">
        <f>SUM(J93:O93)</f>
        <v>1</v>
      </c>
    </row>
    <row r="94" spans="1:16" x14ac:dyDescent="0.25">
      <c r="A94" s="7"/>
      <c r="B94" s="2"/>
      <c r="C94" s="2"/>
      <c r="D94" s="2"/>
      <c r="E94" s="2"/>
      <c r="F94" s="2"/>
      <c r="G94" s="50"/>
      <c r="I94" s="6" t="s">
        <v>235</v>
      </c>
      <c r="J94" s="2">
        <f>J93*J1</f>
        <v>0</v>
      </c>
      <c r="K94" s="2">
        <f t="shared" ref="K94:O94" si="123">K93*K1</f>
        <v>0</v>
      </c>
      <c r="L94" s="2">
        <f t="shared" si="123"/>
        <v>2</v>
      </c>
      <c r="M94" s="2">
        <f t="shared" si="123"/>
        <v>0</v>
      </c>
      <c r="N94" s="2">
        <f t="shared" si="123"/>
        <v>0</v>
      </c>
      <c r="O94" s="2">
        <f t="shared" si="123"/>
        <v>0</v>
      </c>
      <c r="P94" s="103">
        <f>SUM(J94:O94)</f>
        <v>2</v>
      </c>
    </row>
    <row r="95" spans="1:16" ht="30" x14ac:dyDescent="0.25">
      <c r="A95" s="3" t="s">
        <v>92</v>
      </c>
      <c r="B95" s="2"/>
      <c r="C95" s="2">
        <v>1</v>
      </c>
      <c r="D95" s="2">
        <v>12</v>
      </c>
      <c r="E95" s="2"/>
      <c r="F95" s="2"/>
      <c r="G95" s="50"/>
      <c r="I95" s="6" t="s">
        <v>234</v>
      </c>
      <c r="J95" s="2">
        <f>B95/13</f>
        <v>0</v>
      </c>
      <c r="K95" s="2">
        <f t="shared" ref="K95:O95" si="124">C95/13</f>
        <v>7.6923076923076927E-2</v>
      </c>
      <c r="L95" s="2">
        <f t="shared" si="124"/>
        <v>0.92307692307692313</v>
      </c>
      <c r="M95" s="2">
        <f t="shared" si="124"/>
        <v>0</v>
      </c>
      <c r="N95" s="2">
        <f t="shared" si="124"/>
        <v>0</v>
      </c>
      <c r="O95" s="2">
        <f t="shared" si="124"/>
        <v>0</v>
      </c>
      <c r="P95" s="103">
        <f t="shared" ref="P95:P100" si="125">SUM(J95:O95)</f>
        <v>1</v>
      </c>
    </row>
    <row r="96" spans="1:16" x14ac:dyDescent="0.25">
      <c r="A96" s="3"/>
      <c r="B96" s="2"/>
      <c r="C96" s="2"/>
      <c r="D96" s="2"/>
      <c r="E96" s="2"/>
      <c r="F96" s="2"/>
      <c r="G96" s="50"/>
      <c r="I96" s="6" t="s">
        <v>235</v>
      </c>
      <c r="J96" s="2">
        <f>J95*J1</f>
        <v>0</v>
      </c>
      <c r="K96" s="2">
        <f t="shared" ref="K96:O96" si="126">K95*K1</f>
        <v>7.6923076923076927E-2</v>
      </c>
      <c r="L96" s="2">
        <f t="shared" si="126"/>
        <v>1.8461538461538463</v>
      </c>
      <c r="M96" s="2">
        <f t="shared" si="126"/>
        <v>0</v>
      </c>
      <c r="N96" s="2">
        <f t="shared" si="126"/>
        <v>0</v>
      </c>
      <c r="O96" s="2">
        <f t="shared" si="126"/>
        <v>0</v>
      </c>
      <c r="P96" s="103">
        <f t="shared" si="125"/>
        <v>1.9230769230769231</v>
      </c>
    </row>
    <row r="97" spans="1:16" ht="30" x14ac:dyDescent="0.25">
      <c r="A97" s="3" t="s">
        <v>93</v>
      </c>
      <c r="B97" s="2">
        <v>1</v>
      </c>
      <c r="C97" s="2">
        <v>3</v>
      </c>
      <c r="D97" s="2">
        <v>9</v>
      </c>
      <c r="E97" s="2"/>
      <c r="F97" s="2"/>
      <c r="G97" s="50"/>
      <c r="I97" s="6" t="s">
        <v>234</v>
      </c>
      <c r="J97" s="2">
        <f>B97/13</f>
        <v>7.6923076923076927E-2</v>
      </c>
      <c r="K97" s="2">
        <f t="shared" ref="K97:O97" si="127">C97/13</f>
        <v>0.23076923076923078</v>
      </c>
      <c r="L97" s="2">
        <f t="shared" si="127"/>
        <v>0.69230769230769229</v>
      </c>
      <c r="M97" s="2">
        <f t="shared" si="127"/>
        <v>0</v>
      </c>
      <c r="N97" s="2">
        <f t="shared" si="127"/>
        <v>0</v>
      </c>
      <c r="O97" s="2">
        <f t="shared" si="127"/>
        <v>0</v>
      </c>
      <c r="P97" s="103">
        <f t="shared" si="125"/>
        <v>1</v>
      </c>
    </row>
    <row r="98" spans="1:16" x14ac:dyDescent="0.25">
      <c r="A98" s="3"/>
      <c r="B98" s="2"/>
      <c r="C98" s="2"/>
      <c r="D98" s="2"/>
      <c r="E98" s="2"/>
      <c r="F98" s="2"/>
      <c r="G98" s="50"/>
      <c r="I98" s="6" t="s">
        <v>235</v>
      </c>
      <c r="J98" s="2">
        <f>J97*J1</f>
        <v>0</v>
      </c>
      <c r="K98" s="2">
        <f t="shared" ref="K98:O98" si="128">K97*K1</f>
        <v>0.23076923076923078</v>
      </c>
      <c r="L98" s="2">
        <f t="shared" si="128"/>
        <v>1.3846153846153846</v>
      </c>
      <c r="M98" s="2">
        <f t="shared" si="128"/>
        <v>0</v>
      </c>
      <c r="N98" s="2">
        <f t="shared" si="128"/>
        <v>0</v>
      </c>
      <c r="O98" s="2">
        <f t="shared" si="128"/>
        <v>0</v>
      </c>
      <c r="P98" s="103">
        <f t="shared" si="125"/>
        <v>1.6153846153846154</v>
      </c>
    </row>
    <row r="99" spans="1:16" ht="30" x14ac:dyDescent="0.25">
      <c r="A99" s="3" t="s">
        <v>94</v>
      </c>
      <c r="B99" s="2"/>
      <c r="C99" s="2"/>
      <c r="D99" s="2">
        <v>10</v>
      </c>
      <c r="E99" s="2">
        <v>3</v>
      </c>
      <c r="F99" s="2"/>
      <c r="G99" s="50"/>
      <c r="I99" s="6" t="s">
        <v>234</v>
      </c>
      <c r="J99" s="2">
        <f>B99/13</f>
        <v>0</v>
      </c>
      <c r="K99" s="2">
        <f t="shared" ref="K99:O99" si="129">C99/13</f>
        <v>0</v>
      </c>
      <c r="L99" s="2">
        <f t="shared" si="129"/>
        <v>0.76923076923076927</v>
      </c>
      <c r="M99" s="2">
        <f t="shared" si="129"/>
        <v>0.23076923076923078</v>
      </c>
      <c r="N99" s="2">
        <f t="shared" si="129"/>
        <v>0</v>
      </c>
      <c r="O99" s="2">
        <f t="shared" si="129"/>
        <v>0</v>
      </c>
      <c r="P99" s="103">
        <f t="shared" si="125"/>
        <v>1</v>
      </c>
    </row>
    <row r="100" spans="1:16" x14ac:dyDescent="0.25">
      <c r="A100" s="3"/>
      <c r="B100" s="2"/>
      <c r="C100" s="2"/>
      <c r="D100" s="2"/>
      <c r="E100" s="2"/>
      <c r="F100" s="2"/>
      <c r="G100" s="50"/>
      <c r="I100" s="6" t="s">
        <v>235</v>
      </c>
      <c r="J100" s="2">
        <f>J99*J1</f>
        <v>0</v>
      </c>
      <c r="K100" s="2">
        <f t="shared" ref="K100:O100" si="130">K99*K1</f>
        <v>0</v>
      </c>
      <c r="L100" s="2">
        <f t="shared" si="130"/>
        <v>1.5384615384615385</v>
      </c>
      <c r="M100" s="2">
        <f t="shared" si="130"/>
        <v>0.69230769230769229</v>
      </c>
      <c r="N100" s="2">
        <f t="shared" si="130"/>
        <v>0</v>
      </c>
      <c r="O100" s="2">
        <f t="shared" si="130"/>
        <v>0</v>
      </c>
      <c r="P100" s="103">
        <f t="shared" si="125"/>
        <v>2.2307692307692308</v>
      </c>
    </row>
    <row r="101" spans="1:16" ht="30" x14ac:dyDescent="0.25">
      <c r="A101" s="3" t="s">
        <v>95</v>
      </c>
      <c r="B101" s="2">
        <v>6</v>
      </c>
      <c r="C101" s="2"/>
      <c r="D101" s="2">
        <v>7</v>
      </c>
      <c r="E101" s="2"/>
      <c r="F101" s="2"/>
      <c r="G101" s="50"/>
      <c r="I101" s="6" t="s">
        <v>234</v>
      </c>
      <c r="J101" s="2">
        <f>B101/13</f>
        <v>0.46153846153846156</v>
      </c>
      <c r="K101" s="2">
        <f t="shared" ref="K101:O101" si="131">C101/13</f>
        <v>0</v>
      </c>
      <c r="L101" s="2">
        <f t="shared" si="131"/>
        <v>0.53846153846153844</v>
      </c>
      <c r="M101" s="2">
        <f t="shared" si="131"/>
        <v>0</v>
      </c>
      <c r="N101" s="2">
        <f t="shared" si="131"/>
        <v>0</v>
      </c>
      <c r="O101" s="2">
        <f t="shared" si="131"/>
        <v>0</v>
      </c>
      <c r="P101" s="103">
        <f>SUM(J101:O101)</f>
        <v>1</v>
      </c>
    </row>
    <row r="102" spans="1:16" x14ac:dyDescent="0.25">
      <c r="A102" s="3"/>
      <c r="B102" s="2"/>
      <c r="C102" s="2"/>
      <c r="D102" s="2"/>
      <c r="E102" s="2"/>
      <c r="F102" s="2"/>
      <c r="G102" s="50"/>
      <c r="I102" s="6" t="s">
        <v>235</v>
      </c>
      <c r="J102" s="2">
        <f>J101*J1</f>
        <v>0</v>
      </c>
      <c r="K102" s="2">
        <f t="shared" ref="K102:O102" si="132">K101*K1</f>
        <v>0</v>
      </c>
      <c r="L102" s="2">
        <f t="shared" si="132"/>
        <v>1.0769230769230769</v>
      </c>
      <c r="M102" s="2">
        <f t="shared" si="132"/>
        <v>0</v>
      </c>
      <c r="N102" s="2">
        <f t="shared" si="132"/>
        <v>0</v>
      </c>
      <c r="O102" s="2">
        <f t="shared" si="132"/>
        <v>0</v>
      </c>
      <c r="P102" s="103">
        <f>SUM(J102:O102)</f>
        <v>1.0769230769230769</v>
      </c>
    </row>
    <row r="103" spans="1:16" x14ac:dyDescent="0.25">
      <c r="A103" s="16" t="s">
        <v>204</v>
      </c>
      <c r="B103" s="17"/>
      <c r="C103" s="17"/>
      <c r="D103" s="17"/>
      <c r="E103" s="17"/>
      <c r="F103" s="17"/>
      <c r="G103" s="121"/>
      <c r="I103" s="106"/>
      <c r="J103" s="22"/>
      <c r="K103" s="22"/>
      <c r="L103" s="22"/>
      <c r="M103" s="22"/>
      <c r="N103" s="22"/>
      <c r="O103" s="22"/>
      <c r="P103" s="143"/>
    </row>
    <row r="104" spans="1:16" ht="30" x14ac:dyDescent="0.25">
      <c r="A104" s="3" t="s">
        <v>96</v>
      </c>
      <c r="B104" s="2">
        <v>1</v>
      </c>
      <c r="C104" s="2">
        <v>2</v>
      </c>
      <c r="D104" s="2">
        <v>10</v>
      </c>
      <c r="E104" s="2"/>
      <c r="F104" s="2"/>
      <c r="G104" s="50"/>
      <c r="I104" s="6" t="s">
        <v>234</v>
      </c>
      <c r="J104" s="2">
        <f>B104/13</f>
        <v>7.6923076923076927E-2</v>
      </c>
      <c r="K104" s="2">
        <f t="shared" ref="K104:O104" si="133">C104/13</f>
        <v>0.15384615384615385</v>
      </c>
      <c r="L104" s="2">
        <f t="shared" si="133"/>
        <v>0.76923076923076927</v>
      </c>
      <c r="M104" s="2">
        <f t="shared" si="133"/>
        <v>0</v>
      </c>
      <c r="N104" s="2">
        <f t="shared" si="133"/>
        <v>0</v>
      </c>
      <c r="O104" s="2">
        <f t="shared" si="133"/>
        <v>0</v>
      </c>
      <c r="P104" s="103">
        <f>SUM(J104:O104)</f>
        <v>1</v>
      </c>
    </row>
    <row r="105" spans="1:16" x14ac:dyDescent="0.25">
      <c r="A105" s="3"/>
      <c r="B105" s="2"/>
      <c r="C105" s="2"/>
      <c r="D105" s="2"/>
      <c r="E105" s="2"/>
      <c r="F105" s="2"/>
      <c r="G105" s="50"/>
      <c r="I105" s="6" t="s">
        <v>235</v>
      </c>
      <c r="J105" s="2">
        <f>J104*J1</f>
        <v>0</v>
      </c>
      <c r="K105" s="2">
        <f t="shared" ref="K105:O105" si="134">K104*K1</f>
        <v>0.15384615384615385</v>
      </c>
      <c r="L105" s="2">
        <f t="shared" si="134"/>
        <v>1.5384615384615385</v>
      </c>
      <c r="M105" s="2">
        <f t="shared" si="134"/>
        <v>0</v>
      </c>
      <c r="N105" s="2">
        <f t="shared" si="134"/>
        <v>0</v>
      </c>
      <c r="O105" s="2">
        <f t="shared" si="134"/>
        <v>0</v>
      </c>
      <c r="P105" s="103">
        <f>SUM(J105:O105)</f>
        <v>1.6923076923076925</v>
      </c>
    </row>
    <row r="106" spans="1:16" ht="45" x14ac:dyDescent="0.25">
      <c r="A106" s="3" t="s">
        <v>97</v>
      </c>
      <c r="B106" s="2">
        <v>5</v>
      </c>
      <c r="C106" s="2"/>
      <c r="D106" s="2">
        <v>8</v>
      </c>
      <c r="E106" s="2"/>
      <c r="F106" s="2"/>
      <c r="G106" s="50"/>
      <c r="I106" s="6" t="s">
        <v>234</v>
      </c>
      <c r="J106" s="2">
        <f>B106/13</f>
        <v>0.38461538461538464</v>
      </c>
      <c r="K106" s="2">
        <f t="shared" ref="K106" si="135">C106/13</f>
        <v>0</v>
      </c>
      <c r="L106" s="2">
        <f t="shared" ref="L106" si="136">D106/13</f>
        <v>0.61538461538461542</v>
      </c>
      <c r="M106" s="2">
        <f t="shared" ref="M106" si="137">E106/13</f>
        <v>0</v>
      </c>
      <c r="N106" s="2">
        <f t="shared" ref="N106" si="138">F106/13</f>
        <v>0</v>
      </c>
      <c r="O106" s="2">
        <f>F104/13</f>
        <v>0</v>
      </c>
      <c r="P106" s="103">
        <f t="shared" ref="P106:P109" si="139">SUM(J106:O106)</f>
        <v>1</v>
      </c>
    </row>
    <row r="107" spans="1:16" x14ac:dyDescent="0.25">
      <c r="A107" s="3"/>
      <c r="B107" s="2"/>
      <c r="C107" s="2"/>
      <c r="D107" s="2"/>
      <c r="E107" s="2"/>
      <c r="F107" s="2"/>
      <c r="G107" s="50"/>
      <c r="I107" s="6" t="s">
        <v>235</v>
      </c>
      <c r="J107" s="2">
        <f>J106*J1</f>
        <v>0</v>
      </c>
      <c r="K107" s="2">
        <f t="shared" ref="K107:O107" si="140">K106*K1</f>
        <v>0</v>
      </c>
      <c r="L107" s="2">
        <f t="shared" si="140"/>
        <v>1.2307692307692308</v>
      </c>
      <c r="M107" s="2">
        <f t="shared" si="140"/>
        <v>0</v>
      </c>
      <c r="N107" s="2">
        <f t="shared" si="140"/>
        <v>0</v>
      </c>
      <c r="O107" s="2">
        <f t="shared" si="140"/>
        <v>0</v>
      </c>
      <c r="P107" s="103">
        <f t="shared" si="139"/>
        <v>1.2307692307692308</v>
      </c>
    </row>
    <row r="108" spans="1:16" ht="30" x14ac:dyDescent="0.25">
      <c r="A108" s="3" t="s">
        <v>98</v>
      </c>
      <c r="B108" s="2">
        <v>1</v>
      </c>
      <c r="C108" s="2"/>
      <c r="D108" s="2">
        <v>12</v>
      </c>
      <c r="E108" s="2"/>
      <c r="F108" s="2"/>
      <c r="G108" s="50"/>
      <c r="I108" s="6" t="s">
        <v>234</v>
      </c>
      <c r="J108" s="2">
        <f>B108/13</f>
        <v>7.6923076923076927E-2</v>
      </c>
      <c r="K108" s="2">
        <f t="shared" ref="K108" si="141">C108/13</f>
        <v>0</v>
      </c>
      <c r="L108" s="2">
        <f t="shared" ref="L108" si="142">D108/13</f>
        <v>0.92307692307692313</v>
      </c>
      <c r="M108" s="2">
        <f t="shared" ref="M108" si="143">E108/13</f>
        <v>0</v>
      </c>
      <c r="N108" s="2">
        <f t="shared" ref="N108" si="144">F108/13</f>
        <v>0</v>
      </c>
      <c r="O108" s="2">
        <f t="shared" ref="O108" si="145">G108/13</f>
        <v>0</v>
      </c>
      <c r="P108" s="103">
        <f t="shared" si="139"/>
        <v>1</v>
      </c>
    </row>
    <row r="109" spans="1:16" x14ac:dyDescent="0.25">
      <c r="A109" s="3"/>
      <c r="B109" s="2"/>
      <c r="C109" s="2"/>
      <c r="D109" s="2"/>
      <c r="E109" s="2"/>
      <c r="F109" s="2"/>
      <c r="G109" s="50"/>
      <c r="I109" s="6" t="s">
        <v>235</v>
      </c>
      <c r="J109" s="2">
        <f>J108*J1</f>
        <v>0</v>
      </c>
      <c r="K109" s="2">
        <f t="shared" ref="K109:O109" si="146">K108*K1</f>
        <v>0</v>
      </c>
      <c r="L109" s="2">
        <f t="shared" si="146"/>
        <v>1.8461538461538463</v>
      </c>
      <c r="M109" s="2">
        <f t="shared" si="146"/>
        <v>0</v>
      </c>
      <c r="N109" s="2">
        <f t="shared" si="146"/>
        <v>0</v>
      </c>
      <c r="O109" s="2">
        <f t="shared" si="146"/>
        <v>0</v>
      </c>
      <c r="P109" s="103">
        <f t="shared" si="139"/>
        <v>1.8461538461538463</v>
      </c>
    </row>
    <row r="110" spans="1:16" x14ac:dyDescent="0.25">
      <c r="A110" s="16" t="s">
        <v>205</v>
      </c>
      <c r="B110" s="17"/>
      <c r="C110" s="17"/>
      <c r="D110" s="17"/>
      <c r="E110" s="17"/>
      <c r="F110" s="17"/>
      <c r="G110" s="121"/>
      <c r="I110" s="106"/>
      <c r="J110" s="22"/>
      <c r="K110" s="22"/>
      <c r="L110" s="22"/>
      <c r="M110" s="22"/>
      <c r="N110" s="22"/>
      <c r="O110" s="22"/>
      <c r="P110" s="107"/>
    </row>
    <row r="111" spans="1:16" ht="30" x14ac:dyDescent="0.25">
      <c r="A111" s="3" t="s">
        <v>99</v>
      </c>
      <c r="B111" s="2">
        <v>4</v>
      </c>
      <c r="C111" s="2"/>
      <c r="D111" s="2">
        <v>7</v>
      </c>
      <c r="E111" s="2">
        <v>2</v>
      </c>
      <c r="F111" s="2"/>
      <c r="G111" s="50"/>
      <c r="I111" s="6" t="s">
        <v>234</v>
      </c>
      <c r="J111" s="2">
        <f>B111/13</f>
        <v>0.30769230769230771</v>
      </c>
      <c r="K111" s="2">
        <f t="shared" ref="K111:O111" si="147">C111/13</f>
        <v>0</v>
      </c>
      <c r="L111" s="2">
        <f t="shared" si="147"/>
        <v>0.53846153846153844</v>
      </c>
      <c r="M111" s="2">
        <f t="shared" si="147"/>
        <v>0.15384615384615385</v>
      </c>
      <c r="N111" s="2">
        <f t="shared" si="147"/>
        <v>0</v>
      </c>
      <c r="O111" s="2">
        <f t="shared" si="147"/>
        <v>0</v>
      </c>
      <c r="P111" s="103">
        <f t="shared" ref="P111:P118" si="148">SUM(J111:O111)</f>
        <v>1</v>
      </c>
    </row>
    <row r="112" spans="1:16" x14ac:dyDescent="0.25">
      <c r="A112" s="3"/>
      <c r="B112" s="2"/>
      <c r="C112" s="2"/>
      <c r="D112" s="2"/>
      <c r="E112" s="2"/>
      <c r="F112" s="2"/>
      <c r="G112" s="50"/>
      <c r="I112" s="6" t="s">
        <v>235</v>
      </c>
      <c r="J112" s="2">
        <f>J111*J1</f>
        <v>0</v>
      </c>
      <c r="K112" s="2">
        <f t="shared" ref="K112:O112" si="149">K111*K1</f>
        <v>0</v>
      </c>
      <c r="L112" s="2">
        <f t="shared" si="149"/>
        <v>1.0769230769230769</v>
      </c>
      <c r="M112" s="2">
        <f t="shared" si="149"/>
        <v>0.46153846153846156</v>
      </c>
      <c r="N112" s="2">
        <f t="shared" si="149"/>
        <v>0</v>
      </c>
      <c r="O112" s="2">
        <f t="shared" si="149"/>
        <v>0</v>
      </c>
      <c r="P112" s="103">
        <f t="shared" si="148"/>
        <v>1.5384615384615383</v>
      </c>
    </row>
    <row r="113" spans="1:16" ht="30" x14ac:dyDescent="0.25">
      <c r="A113" s="3" t="s">
        <v>100</v>
      </c>
      <c r="B113" s="2">
        <v>1</v>
      </c>
      <c r="C113" s="2">
        <v>2</v>
      </c>
      <c r="D113" s="2">
        <v>9</v>
      </c>
      <c r="E113" s="2">
        <v>1</v>
      </c>
      <c r="F113" s="2"/>
      <c r="G113" s="50"/>
      <c r="I113" s="6" t="s">
        <v>234</v>
      </c>
      <c r="J113" s="2">
        <f>B113/13</f>
        <v>7.6923076923076927E-2</v>
      </c>
      <c r="K113" s="2">
        <f t="shared" ref="K113:O113" si="150">C113/13</f>
        <v>0.15384615384615385</v>
      </c>
      <c r="L113" s="2">
        <f t="shared" si="150"/>
        <v>0.69230769230769229</v>
      </c>
      <c r="M113" s="2">
        <f t="shared" si="150"/>
        <v>7.6923076923076927E-2</v>
      </c>
      <c r="N113" s="2">
        <f t="shared" si="150"/>
        <v>0</v>
      </c>
      <c r="O113" s="2">
        <f t="shared" si="150"/>
        <v>0</v>
      </c>
      <c r="P113" s="103">
        <f t="shared" si="148"/>
        <v>1</v>
      </c>
    </row>
    <row r="114" spans="1:16" x14ac:dyDescent="0.25">
      <c r="A114" s="3"/>
      <c r="B114" s="2"/>
      <c r="C114" s="2"/>
      <c r="D114" s="2"/>
      <c r="E114" s="2"/>
      <c r="F114" s="2"/>
      <c r="G114" s="50"/>
      <c r="I114" s="6" t="s">
        <v>235</v>
      </c>
      <c r="J114" s="2">
        <f>J113*J1</f>
        <v>0</v>
      </c>
      <c r="K114" s="2">
        <f t="shared" ref="K114:O114" si="151">K113*K1</f>
        <v>0.15384615384615385</v>
      </c>
      <c r="L114" s="2">
        <f t="shared" si="151"/>
        <v>1.3846153846153846</v>
      </c>
      <c r="M114" s="2">
        <f t="shared" si="151"/>
        <v>0.23076923076923078</v>
      </c>
      <c r="N114" s="2">
        <f t="shared" si="151"/>
        <v>0</v>
      </c>
      <c r="O114" s="2">
        <f t="shared" si="151"/>
        <v>0</v>
      </c>
      <c r="P114" s="103">
        <f t="shared" si="148"/>
        <v>1.7692307692307692</v>
      </c>
    </row>
    <row r="115" spans="1:16" ht="30" x14ac:dyDescent="0.25">
      <c r="A115" s="7" t="s">
        <v>101</v>
      </c>
      <c r="B115" s="2">
        <v>6</v>
      </c>
      <c r="C115" s="2"/>
      <c r="D115" s="2">
        <v>5</v>
      </c>
      <c r="E115" s="2">
        <v>2</v>
      </c>
      <c r="F115" s="2"/>
      <c r="G115" s="50"/>
      <c r="I115" s="6" t="s">
        <v>234</v>
      </c>
      <c r="J115" s="2">
        <f>B115/13</f>
        <v>0.46153846153846156</v>
      </c>
      <c r="K115" s="2">
        <f t="shared" ref="K115:O115" si="152">C115/13</f>
        <v>0</v>
      </c>
      <c r="L115" s="2">
        <f t="shared" si="152"/>
        <v>0.38461538461538464</v>
      </c>
      <c r="M115" s="2">
        <f t="shared" si="152"/>
        <v>0.15384615384615385</v>
      </c>
      <c r="N115" s="2">
        <f t="shared" si="152"/>
        <v>0</v>
      </c>
      <c r="O115" s="2">
        <f t="shared" si="152"/>
        <v>0</v>
      </c>
      <c r="P115" s="103">
        <f t="shared" si="148"/>
        <v>1</v>
      </c>
    </row>
    <row r="116" spans="1:16" x14ac:dyDescent="0.25">
      <c r="A116" s="7"/>
      <c r="B116" s="2"/>
      <c r="C116" s="2"/>
      <c r="D116" s="2"/>
      <c r="E116" s="2"/>
      <c r="F116" s="2"/>
      <c r="G116" s="50"/>
      <c r="I116" s="6" t="s">
        <v>235</v>
      </c>
      <c r="J116" s="2">
        <f>J115*J1</f>
        <v>0</v>
      </c>
      <c r="K116" s="2">
        <f t="shared" ref="K116:O116" si="153">K115*K1</f>
        <v>0</v>
      </c>
      <c r="L116" s="2">
        <f t="shared" si="153"/>
        <v>0.76923076923076927</v>
      </c>
      <c r="M116" s="2">
        <f t="shared" si="153"/>
        <v>0.46153846153846156</v>
      </c>
      <c r="N116" s="2">
        <f t="shared" si="153"/>
        <v>0</v>
      </c>
      <c r="O116" s="2">
        <f t="shared" si="153"/>
        <v>0</v>
      </c>
      <c r="P116" s="103">
        <f t="shared" si="148"/>
        <v>1.2307692307692308</v>
      </c>
    </row>
    <row r="117" spans="1:16" ht="30" x14ac:dyDescent="0.25">
      <c r="A117" s="3" t="s">
        <v>102</v>
      </c>
      <c r="B117" s="2">
        <v>5</v>
      </c>
      <c r="C117" s="2"/>
      <c r="D117" s="2">
        <v>8</v>
      </c>
      <c r="E117" s="2"/>
      <c r="F117" s="2"/>
      <c r="G117" s="50"/>
      <c r="I117" s="6" t="s">
        <v>234</v>
      </c>
      <c r="J117" s="2">
        <f>B117/13</f>
        <v>0.38461538461538464</v>
      </c>
      <c r="K117" s="2">
        <f t="shared" ref="K117:O117" si="154">C117/13</f>
        <v>0</v>
      </c>
      <c r="L117" s="2">
        <f t="shared" si="154"/>
        <v>0.61538461538461542</v>
      </c>
      <c r="M117" s="2">
        <f t="shared" si="154"/>
        <v>0</v>
      </c>
      <c r="N117" s="2">
        <f t="shared" si="154"/>
        <v>0</v>
      </c>
      <c r="O117" s="2">
        <f t="shared" si="154"/>
        <v>0</v>
      </c>
      <c r="P117" s="103">
        <f t="shared" si="148"/>
        <v>1</v>
      </c>
    </row>
    <row r="118" spans="1:16" x14ac:dyDescent="0.25">
      <c r="A118" s="3"/>
      <c r="B118" s="2"/>
      <c r="C118" s="2"/>
      <c r="D118" s="2"/>
      <c r="E118" s="2"/>
      <c r="F118" s="2"/>
      <c r="G118" s="50"/>
      <c r="I118" s="6" t="s">
        <v>235</v>
      </c>
      <c r="J118" s="2">
        <f>J117*J1</f>
        <v>0</v>
      </c>
      <c r="K118" s="2">
        <f t="shared" ref="K118:O118" si="155">K117*K1</f>
        <v>0</v>
      </c>
      <c r="L118" s="2">
        <f t="shared" si="155"/>
        <v>1.2307692307692308</v>
      </c>
      <c r="M118" s="2">
        <f t="shared" si="155"/>
        <v>0</v>
      </c>
      <c r="N118" s="2">
        <f t="shared" si="155"/>
        <v>0</v>
      </c>
      <c r="O118" s="2">
        <f t="shared" si="155"/>
        <v>0</v>
      </c>
      <c r="P118" s="103">
        <f t="shared" si="148"/>
        <v>1.2307692307692308</v>
      </c>
    </row>
    <row r="119" spans="1:16" x14ac:dyDescent="0.25">
      <c r="A119" s="16" t="s">
        <v>206</v>
      </c>
      <c r="B119" s="17"/>
      <c r="C119" s="17"/>
      <c r="D119" s="17"/>
      <c r="E119" s="17"/>
      <c r="F119" s="17"/>
      <c r="G119" s="121"/>
      <c r="I119" s="106"/>
      <c r="J119" s="22"/>
      <c r="K119" s="22"/>
      <c r="L119" s="22"/>
      <c r="M119" s="22"/>
      <c r="N119" s="22"/>
      <c r="O119" s="22"/>
      <c r="P119" s="107"/>
    </row>
    <row r="120" spans="1:16" ht="30" x14ac:dyDescent="0.25">
      <c r="A120" s="3" t="s">
        <v>103</v>
      </c>
      <c r="B120" s="2"/>
      <c r="C120" s="2"/>
      <c r="D120" s="2">
        <v>5</v>
      </c>
      <c r="E120" s="2">
        <v>8</v>
      </c>
      <c r="F120" s="2"/>
      <c r="G120" s="50"/>
      <c r="I120" s="6" t="s">
        <v>234</v>
      </c>
      <c r="J120" s="2">
        <f>B120/13</f>
        <v>0</v>
      </c>
      <c r="K120" s="2">
        <f t="shared" ref="K120:O120" si="156">C120/13</f>
        <v>0</v>
      </c>
      <c r="L120" s="2">
        <f t="shared" si="156"/>
        <v>0.38461538461538464</v>
      </c>
      <c r="M120" s="2">
        <f t="shared" si="156"/>
        <v>0.61538461538461542</v>
      </c>
      <c r="N120" s="2">
        <f t="shared" si="156"/>
        <v>0</v>
      </c>
      <c r="O120" s="2">
        <f t="shared" si="156"/>
        <v>0</v>
      </c>
      <c r="P120" s="103">
        <f t="shared" ref="P120:P127" si="157">SUM(J120:O120)</f>
        <v>1</v>
      </c>
    </row>
    <row r="121" spans="1:16" x14ac:dyDescent="0.25">
      <c r="A121" s="3" t="s">
        <v>104</v>
      </c>
      <c r="B121" s="2"/>
      <c r="C121" s="2"/>
      <c r="D121" s="2"/>
      <c r="E121" s="2"/>
      <c r="F121" s="2"/>
      <c r="G121" s="50"/>
      <c r="I121" s="6" t="s">
        <v>235</v>
      </c>
      <c r="J121" s="2">
        <f>J120*J1</f>
        <v>0</v>
      </c>
      <c r="K121" s="2">
        <f t="shared" ref="K121:O121" si="158">K120*K1</f>
        <v>0</v>
      </c>
      <c r="L121" s="2">
        <f t="shared" si="158"/>
        <v>0.76923076923076927</v>
      </c>
      <c r="M121" s="2">
        <f t="shared" si="158"/>
        <v>1.8461538461538463</v>
      </c>
      <c r="N121" s="2">
        <f t="shared" si="158"/>
        <v>0</v>
      </c>
      <c r="O121" s="2">
        <f t="shared" si="158"/>
        <v>0</v>
      </c>
      <c r="P121" s="103">
        <f t="shared" si="157"/>
        <v>2.6153846153846154</v>
      </c>
    </row>
    <row r="122" spans="1:16" ht="30" x14ac:dyDescent="0.25">
      <c r="A122" s="3" t="s">
        <v>105</v>
      </c>
      <c r="B122" s="2">
        <v>3</v>
      </c>
      <c r="C122" s="2"/>
      <c r="D122" s="2">
        <v>4</v>
      </c>
      <c r="E122" s="2">
        <v>6</v>
      </c>
      <c r="F122" s="2"/>
      <c r="G122" s="50"/>
      <c r="I122" s="6" t="s">
        <v>234</v>
      </c>
      <c r="J122" s="2">
        <f>B122/13</f>
        <v>0.23076923076923078</v>
      </c>
      <c r="K122" s="2">
        <f t="shared" ref="K122:O122" si="159">C122/13</f>
        <v>0</v>
      </c>
      <c r="L122" s="2">
        <f t="shared" si="159"/>
        <v>0.30769230769230771</v>
      </c>
      <c r="M122" s="2">
        <f t="shared" si="159"/>
        <v>0.46153846153846156</v>
      </c>
      <c r="N122" s="2">
        <f t="shared" si="159"/>
        <v>0</v>
      </c>
      <c r="O122" s="2">
        <f t="shared" si="159"/>
        <v>0</v>
      </c>
      <c r="P122" s="103">
        <f t="shared" si="157"/>
        <v>1</v>
      </c>
    </row>
    <row r="123" spans="1:16" x14ac:dyDescent="0.25">
      <c r="A123" s="3"/>
      <c r="B123" s="2"/>
      <c r="C123" s="2"/>
      <c r="D123" s="2"/>
      <c r="E123" s="2"/>
      <c r="F123" s="2"/>
      <c r="G123" s="50"/>
      <c r="I123" s="6" t="s">
        <v>235</v>
      </c>
      <c r="J123" s="2">
        <f>J122*J1</f>
        <v>0</v>
      </c>
      <c r="K123" s="2">
        <f t="shared" ref="K123:O123" si="160">K122*K1</f>
        <v>0</v>
      </c>
      <c r="L123" s="2">
        <f t="shared" si="160"/>
        <v>0.61538461538461542</v>
      </c>
      <c r="M123" s="2">
        <f t="shared" si="160"/>
        <v>1.3846153846153846</v>
      </c>
      <c r="N123" s="2">
        <f t="shared" si="160"/>
        <v>0</v>
      </c>
      <c r="O123" s="2">
        <f t="shared" si="160"/>
        <v>0</v>
      </c>
      <c r="P123" s="103">
        <f t="shared" si="157"/>
        <v>2</v>
      </c>
    </row>
    <row r="124" spans="1:16" ht="60" x14ac:dyDescent="0.25">
      <c r="A124" s="7" t="s">
        <v>106</v>
      </c>
      <c r="B124" s="2">
        <v>6</v>
      </c>
      <c r="C124" s="2"/>
      <c r="D124" s="2"/>
      <c r="E124" s="2">
        <v>7</v>
      </c>
      <c r="F124" s="2"/>
      <c r="G124" s="50"/>
      <c r="I124" s="6" t="s">
        <v>234</v>
      </c>
      <c r="J124" s="2">
        <f>B124/13</f>
        <v>0.46153846153846156</v>
      </c>
      <c r="K124" s="2">
        <f t="shared" ref="K124:O124" si="161">C124/13</f>
        <v>0</v>
      </c>
      <c r="L124" s="2">
        <f t="shared" si="161"/>
        <v>0</v>
      </c>
      <c r="M124" s="2">
        <f t="shared" si="161"/>
        <v>0.53846153846153844</v>
      </c>
      <c r="N124" s="2">
        <f t="shared" si="161"/>
        <v>0</v>
      </c>
      <c r="O124" s="2">
        <f t="shared" si="161"/>
        <v>0</v>
      </c>
      <c r="P124" s="103">
        <f t="shared" si="157"/>
        <v>1</v>
      </c>
    </row>
    <row r="125" spans="1:16" x14ac:dyDescent="0.25">
      <c r="A125" s="7"/>
      <c r="B125" s="2"/>
      <c r="C125" s="2"/>
      <c r="D125" s="2"/>
      <c r="E125" s="2"/>
      <c r="F125" s="2"/>
      <c r="G125" s="50"/>
      <c r="I125" s="6" t="s">
        <v>235</v>
      </c>
      <c r="J125" s="2">
        <f>J124*J1</f>
        <v>0</v>
      </c>
      <c r="K125" s="2">
        <f t="shared" ref="K125:O125" si="162">K124*K1</f>
        <v>0</v>
      </c>
      <c r="L125" s="2">
        <f t="shared" si="162"/>
        <v>0</v>
      </c>
      <c r="M125" s="2">
        <f t="shared" si="162"/>
        <v>1.6153846153846154</v>
      </c>
      <c r="N125" s="2">
        <f t="shared" si="162"/>
        <v>0</v>
      </c>
      <c r="O125" s="2">
        <f t="shared" si="162"/>
        <v>0</v>
      </c>
      <c r="P125" s="103">
        <f t="shared" si="157"/>
        <v>1.6153846153846154</v>
      </c>
    </row>
    <row r="126" spans="1:16" ht="30.75" thickBot="1" x14ac:dyDescent="0.3">
      <c r="A126" s="9" t="s">
        <v>107</v>
      </c>
      <c r="B126" s="10">
        <v>1</v>
      </c>
      <c r="C126" s="10">
        <v>12</v>
      </c>
      <c r="D126" s="10"/>
      <c r="E126" s="10"/>
      <c r="F126" s="10"/>
      <c r="G126" s="51"/>
      <c r="I126" s="6" t="s">
        <v>234</v>
      </c>
      <c r="J126" s="2">
        <f>B126/13</f>
        <v>7.6923076923076927E-2</v>
      </c>
      <c r="K126" s="2">
        <f t="shared" ref="K126:O126" si="163">C126/13</f>
        <v>0.92307692307692313</v>
      </c>
      <c r="L126" s="2">
        <f t="shared" si="163"/>
        <v>0</v>
      </c>
      <c r="M126" s="2">
        <f t="shared" si="163"/>
        <v>0</v>
      </c>
      <c r="N126" s="2">
        <f t="shared" si="163"/>
        <v>0</v>
      </c>
      <c r="O126" s="2">
        <f t="shared" si="163"/>
        <v>0</v>
      </c>
      <c r="P126" s="103">
        <f t="shared" si="157"/>
        <v>1</v>
      </c>
    </row>
    <row r="127" spans="1:16" ht="15.75" thickBot="1" x14ac:dyDescent="0.3">
      <c r="A127" s="25"/>
      <c r="B127" s="22"/>
      <c r="C127" s="22"/>
      <c r="D127" s="22"/>
      <c r="E127" s="22"/>
      <c r="F127" s="22"/>
      <c r="G127" s="22"/>
      <c r="I127" s="104" t="s">
        <v>235</v>
      </c>
      <c r="J127" s="10">
        <f>J126*J1</f>
        <v>0</v>
      </c>
      <c r="K127" s="10">
        <f t="shared" ref="K127:O127" si="164">K126*K1</f>
        <v>0.92307692307692313</v>
      </c>
      <c r="L127" s="10">
        <f t="shared" si="164"/>
        <v>0</v>
      </c>
      <c r="M127" s="10">
        <f t="shared" si="164"/>
        <v>0</v>
      </c>
      <c r="N127" s="10">
        <f t="shared" si="164"/>
        <v>0</v>
      </c>
      <c r="O127" s="10">
        <f t="shared" si="164"/>
        <v>0</v>
      </c>
      <c r="P127" s="105">
        <f t="shared" si="157"/>
        <v>0.92307692307692313</v>
      </c>
    </row>
    <row r="128" spans="1:16" x14ac:dyDescent="0.25">
      <c r="A128" s="25"/>
      <c r="B128" s="22"/>
      <c r="C128" s="22"/>
      <c r="D128" s="22"/>
      <c r="E128" s="22"/>
      <c r="F128" s="22"/>
      <c r="G128" s="22"/>
    </row>
    <row r="129" spans="1:20" ht="15.75" thickBot="1" x14ac:dyDescent="0.3">
      <c r="A129" s="25"/>
      <c r="B129" s="22"/>
      <c r="C129" s="22"/>
      <c r="D129" s="22"/>
      <c r="E129" s="22"/>
      <c r="F129" s="22"/>
      <c r="G129" s="22"/>
    </row>
    <row r="130" spans="1:20" x14ac:dyDescent="0.25">
      <c r="A130" s="98" t="s">
        <v>207</v>
      </c>
      <c r="B130" s="99"/>
      <c r="C130" s="99"/>
      <c r="D130" s="99"/>
      <c r="E130" s="99"/>
      <c r="F130" s="99"/>
      <c r="G130" s="100"/>
    </row>
    <row r="131" spans="1:20" ht="15.75" thickBot="1" x14ac:dyDescent="0.3">
      <c r="A131" s="16" t="s">
        <v>208</v>
      </c>
      <c r="B131" s="17"/>
      <c r="C131" s="17"/>
      <c r="D131" s="17"/>
      <c r="E131" s="17"/>
      <c r="F131" s="17"/>
      <c r="G131" s="121"/>
    </row>
    <row r="132" spans="1:20" ht="45" x14ac:dyDescent="0.25">
      <c r="A132" s="3" t="s">
        <v>108</v>
      </c>
      <c r="B132" s="2"/>
      <c r="C132" s="2"/>
      <c r="D132" s="2"/>
      <c r="E132" s="2">
        <v>3</v>
      </c>
      <c r="F132" s="2">
        <v>10</v>
      </c>
      <c r="G132" s="50"/>
      <c r="I132" s="141" t="s">
        <v>234</v>
      </c>
      <c r="J132" s="99">
        <f>B132/13</f>
        <v>0</v>
      </c>
      <c r="K132" s="99">
        <f t="shared" ref="K132:O132" si="165">C132/13</f>
        <v>0</v>
      </c>
      <c r="L132" s="99">
        <f t="shared" si="165"/>
        <v>0</v>
      </c>
      <c r="M132" s="99">
        <f t="shared" si="165"/>
        <v>0.23076923076923078</v>
      </c>
      <c r="N132" s="99">
        <f t="shared" si="165"/>
        <v>0.76923076923076927</v>
      </c>
      <c r="O132" s="99">
        <f t="shared" si="165"/>
        <v>0</v>
      </c>
      <c r="P132" s="102">
        <f t="shared" ref="P132:P141" si="166">SUM(J132:O132)</f>
        <v>1</v>
      </c>
      <c r="R132" s="234" t="s">
        <v>255</v>
      </c>
      <c r="S132" s="234"/>
      <c r="T132" s="27">
        <f>(P133+P135+P137+P139+P141+P144+P146+P148+P151+P153)/10</f>
        <v>2.1538461538461542</v>
      </c>
    </row>
    <row r="133" spans="1:20" x14ac:dyDescent="0.25">
      <c r="A133" s="3"/>
      <c r="B133" s="2"/>
      <c r="C133" s="2"/>
      <c r="D133" s="2"/>
      <c r="E133" s="2"/>
      <c r="F133" s="2"/>
      <c r="G133" s="50"/>
      <c r="I133" s="6" t="s">
        <v>235</v>
      </c>
      <c r="J133" s="2">
        <f>J132*J1</f>
        <v>0</v>
      </c>
      <c r="K133" s="2">
        <f t="shared" ref="K133:O133" si="167">K132*K1</f>
        <v>0</v>
      </c>
      <c r="L133" s="2">
        <f t="shared" si="167"/>
        <v>0</v>
      </c>
      <c r="M133" s="2">
        <f t="shared" si="167"/>
        <v>0.69230769230769229</v>
      </c>
      <c r="N133" s="2">
        <f t="shared" si="167"/>
        <v>3.0769230769230771</v>
      </c>
      <c r="O133" s="2">
        <f t="shared" si="167"/>
        <v>0</v>
      </c>
      <c r="P133" s="103">
        <f t="shared" si="166"/>
        <v>3.7692307692307692</v>
      </c>
    </row>
    <row r="134" spans="1:20" ht="45" x14ac:dyDescent="0.25">
      <c r="A134" s="3" t="s">
        <v>109</v>
      </c>
      <c r="B134" s="2"/>
      <c r="C134" s="2"/>
      <c r="D134" s="2"/>
      <c r="E134" s="2">
        <v>2</v>
      </c>
      <c r="F134" s="2">
        <v>11</v>
      </c>
      <c r="G134" s="50"/>
      <c r="I134" s="6" t="s">
        <v>234</v>
      </c>
      <c r="J134" s="2">
        <f>B134/13</f>
        <v>0</v>
      </c>
      <c r="K134" s="2">
        <f t="shared" ref="K134:O134" si="168">C134/13</f>
        <v>0</v>
      </c>
      <c r="L134" s="2">
        <f t="shared" si="168"/>
        <v>0</v>
      </c>
      <c r="M134" s="2">
        <f t="shared" si="168"/>
        <v>0.15384615384615385</v>
      </c>
      <c r="N134" s="2">
        <f t="shared" si="168"/>
        <v>0.84615384615384615</v>
      </c>
      <c r="O134" s="2">
        <f t="shared" si="168"/>
        <v>0</v>
      </c>
      <c r="P134" s="103">
        <f t="shared" si="166"/>
        <v>1</v>
      </c>
    </row>
    <row r="135" spans="1:20" x14ac:dyDescent="0.25">
      <c r="A135" s="3"/>
      <c r="B135" s="2"/>
      <c r="C135" s="2"/>
      <c r="D135" s="2"/>
      <c r="E135" s="2"/>
      <c r="F135" s="2"/>
      <c r="G135" s="50"/>
      <c r="I135" s="6" t="s">
        <v>235</v>
      </c>
      <c r="J135" s="2">
        <f>J134*J1</f>
        <v>0</v>
      </c>
      <c r="K135" s="2">
        <f t="shared" ref="K135:O135" si="169">K134*K1</f>
        <v>0</v>
      </c>
      <c r="L135" s="2">
        <f t="shared" si="169"/>
        <v>0</v>
      </c>
      <c r="M135" s="2">
        <f t="shared" si="169"/>
        <v>0.46153846153846156</v>
      </c>
      <c r="N135" s="2">
        <f t="shared" si="169"/>
        <v>3.3846153846153846</v>
      </c>
      <c r="O135" s="2">
        <f t="shared" si="169"/>
        <v>0</v>
      </c>
      <c r="P135" s="103">
        <f t="shared" si="166"/>
        <v>3.8461538461538463</v>
      </c>
    </row>
    <row r="136" spans="1:20" ht="45" x14ac:dyDescent="0.25">
      <c r="A136" s="3" t="s">
        <v>110</v>
      </c>
      <c r="B136" s="2"/>
      <c r="C136" s="2">
        <v>4</v>
      </c>
      <c r="D136" s="2">
        <v>9</v>
      </c>
      <c r="E136" s="2"/>
      <c r="F136" s="2"/>
      <c r="G136" s="50"/>
      <c r="I136" s="6" t="s">
        <v>234</v>
      </c>
      <c r="J136" s="2">
        <f>B136/13</f>
        <v>0</v>
      </c>
      <c r="K136" s="2">
        <f t="shared" ref="K136:O136" si="170">C136/13</f>
        <v>0.30769230769230771</v>
      </c>
      <c r="L136" s="2">
        <f t="shared" si="170"/>
        <v>0.69230769230769229</v>
      </c>
      <c r="M136" s="2">
        <f t="shared" si="170"/>
        <v>0</v>
      </c>
      <c r="N136" s="2">
        <f t="shared" si="170"/>
        <v>0</v>
      </c>
      <c r="O136" s="2">
        <f t="shared" si="170"/>
        <v>0</v>
      </c>
      <c r="P136" s="103">
        <f t="shared" si="166"/>
        <v>1</v>
      </c>
    </row>
    <row r="137" spans="1:20" x14ac:dyDescent="0.25">
      <c r="A137" s="3"/>
      <c r="B137" s="2"/>
      <c r="C137" s="2"/>
      <c r="D137" s="2"/>
      <c r="E137" s="2"/>
      <c r="F137" s="2"/>
      <c r="G137" s="50"/>
      <c r="I137" s="6" t="s">
        <v>235</v>
      </c>
      <c r="J137" s="2">
        <f>J136*J1</f>
        <v>0</v>
      </c>
      <c r="K137" s="2">
        <f t="shared" ref="K137:O137" si="171">K136*K1</f>
        <v>0.30769230769230771</v>
      </c>
      <c r="L137" s="2">
        <f t="shared" si="171"/>
        <v>1.3846153846153846</v>
      </c>
      <c r="M137" s="2">
        <f t="shared" si="171"/>
        <v>0</v>
      </c>
      <c r="N137" s="2">
        <f t="shared" si="171"/>
        <v>0</v>
      </c>
      <c r="O137" s="2">
        <f t="shared" si="171"/>
        <v>0</v>
      </c>
      <c r="P137" s="103">
        <f t="shared" si="166"/>
        <v>1.6923076923076923</v>
      </c>
    </row>
    <row r="138" spans="1:20" ht="30" x14ac:dyDescent="0.25">
      <c r="A138" s="3" t="s">
        <v>111</v>
      </c>
      <c r="B138" s="2">
        <v>3</v>
      </c>
      <c r="C138" s="2">
        <v>2</v>
      </c>
      <c r="D138" s="2">
        <v>8</v>
      </c>
      <c r="E138" s="2"/>
      <c r="F138" s="2"/>
      <c r="G138" s="50"/>
      <c r="I138" s="6" t="s">
        <v>234</v>
      </c>
      <c r="J138" s="2">
        <f>B138/13</f>
        <v>0.23076923076923078</v>
      </c>
      <c r="K138" s="2">
        <f t="shared" ref="K138:O138" si="172">C138/13</f>
        <v>0.15384615384615385</v>
      </c>
      <c r="L138" s="2">
        <f t="shared" si="172"/>
        <v>0.61538461538461542</v>
      </c>
      <c r="M138" s="2">
        <f t="shared" si="172"/>
        <v>0</v>
      </c>
      <c r="N138" s="2">
        <f t="shared" si="172"/>
        <v>0</v>
      </c>
      <c r="O138" s="2">
        <f t="shared" si="172"/>
        <v>0</v>
      </c>
      <c r="P138" s="103">
        <f t="shared" si="166"/>
        <v>1</v>
      </c>
    </row>
    <row r="139" spans="1:20" x14ac:dyDescent="0.25">
      <c r="A139" s="3"/>
      <c r="B139" s="2"/>
      <c r="C139" s="2"/>
      <c r="D139" s="2"/>
      <c r="E139" s="2"/>
      <c r="F139" s="2"/>
      <c r="G139" s="50"/>
      <c r="I139" s="6" t="s">
        <v>235</v>
      </c>
      <c r="J139" s="2">
        <f>J138*J1</f>
        <v>0</v>
      </c>
      <c r="K139" s="2">
        <f t="shared" ref="K139:O139" si="173">K138*K1</f>
        <v>0.15384615384615385</v>
      </c>
      <c r="L139" s="2">
        <f t="shared" si="173"/>
        <v>1.2307692307692308</v>
      </c>
      <c r="M139" s="2">
        <f t="shared" si="173"/>
        <v>0</v>
      </c>
      <c r="N139" s="2">
        <f t="shared" si="173"/>
        <v>0</v>
      </c>
      <c r="O139" s="2">
        <f t="shared" si="173"/>
        <v>0</v>
      </c>
      <c r="P139" s="103">
        <f t="shared" si="166"/>
        <v>1.3846153846153846</v>
      </c>
    </row>
    <row r="140" spans="1:20" ht="30" x14ac:dyDescent="0.25">
      <c r="A140" s="3" t="s">
        <v>112</v>
      </c>
      <c r="B140" s="2">
        <v>6</v>
      </c>
      <c r="C140" s="2">
        <v>4</v>
      </c>
      <c r="D140" s="2">
        <v>3</v>
      </c>
      <c r="E140" s="2"/>
      <c r="F140" s="2"/>
      <c r="G140" s="50"/>
      <c r="I140" s="6" t="s">
        <v>234</v>
      </c>
      <c r="J140" s="2">
        <f>B140/13</f>
        <v>0.46153846153846156</v>
      </c>
      <c r="K140" s="2">
        <f t="shared" ref="K140:O140" si="174">C140/13</f>
        <v>0.30769230769230771</v>
      </c>
      <c r="L140" s="2">
        <f t="shared" si="174"/>
        <v>0.23076923076923078</v>
      </c>
      <c r="M140" s="2">
        <f t="shared" si="174"/>
        <v>0</v>
      </c>
      <c r="N140" s="2">
        <f t="shared" si="174"/>
        <v>0</v>
      </c>
      <c r="O140" s="2">
        <f t="shared" si="174"/>
        <v>0</v>
      </c>
      <c r="P140" s="103">
        <f t="shared" si="166"/>
        <v>1</v>
      </c>
    </row>
    <row r="141" spans="1:20" x14ac:dyDescent="0.25">
      <c r="A141" s="3"/>
      <c r="B141" s="2"/>
      <c r="C141" s="2"/>
      <c r="D141" s="2"/>
      <c r="E141" s="2"/>
      <c r="F141" s="2"/>
      <c r="G141" s="50"/>
      <c r="I141" s="6" t="s">
        <v>235</v>
      </c>
      <c r="J141" s="2">
        <f>J140*J1</f>
        <v>0</v>
      </c>
      <c r="K141" s="2">
        <f t="shared" ref="K141:O141" si="175">K140*K1</f>
        <v>0.30769230769230771</v>
      </c>
      <c r="L141" s="2">
        <f t="shared" si="175"/>
        <v>0.46153846153846156</v>
      </c>
      <c r="M141" s="2">
        <f t="shared" si="175"/>
        <v>0</v>
      </c>
      <c r="N141" s="2">
        <f t="shared" si="175"/>
        <v>0</v>
      </c>
      <c r="O141" s="2">
        <f t="shared" si="175"/>
        <v>0</v>
      </c>
      <c r="P141" s="103">
        <f t="shared" si="166"/>
        <v>0.76923076923076927</v>
      </c>
    </row>
    <row r="142" spans="1:20" x14ac:dyDescent="0.25">
      <c r="A142" s="16" t="s">
        <v>209</v>
      </c>
      <c r="B142" s="17"/>
      <c r="C142" s="17"/>
      <c r="D142" s="17"/>
      <c r="E142" s="17"/>
      <c r="F142" s="17"/>
      <c r="G142" s="121"/>
      <c r="I142" s="106"/>
      <c r="J142" s="22"/>
      <c r="K142" s="22"/>
      <c r="L142" s="22"/>
      <c r="M142" s="22"/>
      <c r="N142" s="22"/>
      <c r="O142" s="22"/>
      <c r="P142" s="107"/>
    </row>
    <row r="143" spans="1:20" ht="30" x14ac:dyDescent="0.25">
      <c r="A143" s="3" t="s">
        <v>114</v>
      </c>
      <c r="B143" s="2"/>
      <c r="C143" s="2">
        <v>2</v>
      </c>
      <c r="D143" s="2">
        <v>3</v>
      </c>
      <c r="E143" s="2">
        <v>8</v>
      </c>
      <c r="F143" s="2"/>
      <c r="G143" s="50"/>
      <c r="I143" s="146" t="s">
        <v>234</v>
      </c>
      <c r="J143" s="2">
        <f>B143/13</f>
        <v>0</v>
      </c>
      <c r="K143" s="2">
        <f t="shared" ref="K143:O143" si="176">C143/13</f>
        <v>0.15384615384615385</v>
      </c>
      <c r="L143" s="2">
        <f t="shared" si="176"/>
        <v>0.23076923076923078</v>
      </c>
      <c r="M143" s="2">
        <f t="shared" si="176"/>
        <v>0.61538461538461542</v>
      </c>
      <c r="N143" s="2">
        <f t="shared" si="176"/>
        <v>0</v>
      </c>
      <c r="O143" s="2">
        <f t="shared" si="176"/>
        <v>0</v>
      </c>
      <c r="P143" s="103">
        <f t="shared" ref="P143:P148" si="177">SUM(J143:O143)</f>
        <v>1</v>
      </c>
    </row>
    <row r="144" spans="1:20" x14ac:dyDescent="0.25">
      <c r="A144" s="3"/>
      <c r="B144" s="2"/>
      <c r="C144" s="2"/>
      <c r="D144" s="2"/>
      <c r="E144" s="2"/>
      <c r="F144" s="2"/>
      <c r="G144" s="50"/>
      <c r="I144" s="6" t="s">
        <v>235</v>
      </c>
      <c r="J144" s="2">
        <f>J143*J1</f>
        <v>0</v>
      </c>
      <c r="K144" s="2">
        <f t="shared" ref="K144:O144" si="178">K143*K1</f>
        <v>0.15384615384615385</v>
      </c>
      <c r="L144" s="2">
        <f t="shared" si="178"/>
        <v>0.46153846153846156</v>
      </c>
      <c r="M144" s="2">
        <f t="shared" si="178"/>
        <v>1.8461538461538463</v>
      </c>
      <c r="N144" s="2">
        <f t="shared" si="178"/>
        <v>0</v>
      </c>
      <c r="O144" s="2">
        <f t="shared" si="178"/>
        <v>0</v>
      </c>
      <c r="P144" s="103">
        <f t="shared" si="177"/>
        <v>2.4615384615384617</v>
      </c>
    </row>
    <row r="145" spans="1:20" x14ac:dyDescent="0.25">
      <c r="A145" s="3" t="s">
        <v>113</v>
      </c>
      <c r="B145" s="2">
        <v>3</v>
      </c>
      <c r="C145" s="2"/>
      <c r="D145" s="2">
        <v>10</v>
      </c>
      <c r="E145" s="2"/>
      <c r="F145" s="2"/>
      <c r="G145" s="50"/>
      <c r="I145" s="6" t="s">
        <v>234</v>
      </c>
      <c r="J145" s="2">
        <f>B145/13</f>
        <v>0.23076923076923078</v>
      </c>
      <c r="K145" s="2">
        <f t="shared" ref="K145:O145" si="179">C145/13</f>
        <v>0</v>
      </c>
      <c r="L145" s="2">
        <f t="shared" si="179"/>
        <v>0.76923076923076927</v>
      </c>
      <c r="M145" s="2">
        <f t="shared" si="179"/>
        <v>0</v>
      </c>
      <c r="N145" s="2">
        <f t="shared" si="179"/>
        <v>0</v>
      </c>
      <c r="O145" s="2">
        <f t="shared" si="179"/>
        <v>0</v>
      </c>
      <c r="P145" s="103">
        <f t="shared" si="177"/>
        <v>1</v>
      </c>
    </row>
    <row r="146" spans="1:20" x14ac:dyDescent="0.25">
      <c r="A146" s="3"/>
      <c r="B146" s="2"/>
      <c r="C146" s="2"/>
      <c r="D146" s="2"/>
      <c r="E146" s="2"/>
      <c r="F146" s="2"/>
      <c r="G146" s="50"/>
      <c r="I146" s="6" t="s">
        <v>235</v>
      </c>
      <c r="J146" s="2">
        <f>J145*J1</f>
        <v>0</v>
      </c>
      <c r="K146" s="2">
        <f t="shared" ref="K146:O146" si="180">K145*K1</f>
        <v>0</v>
      </c>
      <c r="L146" s="2">
        <f t="shared" si="180"/>
        <v>1.5384615384615385</v>
      </c>
      <c r="M146" s="2">
        <f t="shared" si="180"/>
        <v>0</v>
      </c>
      <c r="N146" s="2">
        <f t="shared" si="180"/>
        <v>0</v>
      </c>
      <c r="O146" s="2">
        <f t="shared" si="180"/>
        <v>0</v>
      </c>
      <c r="P146" s="103">
        <f t="shared" si="177"/>
        <v>1.5384615384615385</v>
      </c>
    </row>
    <row r="147" spans="1:20" ht="45" x14ac:dyDescent="0.25">
      <c r="A147" s="3" t="s">
        <v>115</v>
      </c>
      <c r="B147" s="2"/>
      <c r="C147" s="2">
        <v>1</v>
      </c>
      <c r="D147" s="2">
        <v>4</v>
      </c>
      <c r="E147" s="2">
        <v>8</v>
      </c>
      <c r="F147" s="2"/>
      <c r="G147" s="50"/>
      <c r="I147" s="6" t="s">
        <v>234</v>
      </c>
      <c r="J147" s="2">
        <f>B147/13</f>
        <v>0</v>
      </c>
      <c r="K147" s="2">
        <f t="shared" ref="K147:N147" si="181">C147/13</f>
        <v>7.6923076923076927E-2</v>
      </c>
      <c r="L147" s="2">
        <f t="shared" si="181"/>
        <v>0.30769230769230771</v>
      </c>
      <c r="M147" s="2">
        <f t="shared" si="181"/>
        <v>0.61538461538461542</v>
      </c>
      <c r="N147" s="2">
        <f t="shared" si="181"/>
        <v>0</v>
      </c>
      <c r="O147" s="2">
        <f>F144/13</f>
        <v>0</v>
      </c>
      <c r="P147" s="103">
        <f t="shared" si="177"/>
        <v>1</v>
      </c>
    </row>
    <row r="148" spans="1:20" x14ac:dyDescent="0.25">
      <c r="A148" s="3"/>
      <c r="B148" s="2"/>
      <c r="C148" s="2"/>
      <c r="D148" s="2"/>
      <c r="E148" s="2"/>
      <c r="F148" s="2"/>
      <c r="G148" s="50"/>
      <c r="I148" s="6" t="s">
        <v>235</v>
      </c>
      <c r="J148" s="2">
        <f>J147*J1</f>
        <v>0</v>
      </c>
      <c r="K148" s="2">
        <f t="shared" ref="K148:O148" si="182">K147*K1</f>
        <v>7.6923076923076927E-2</v>
      </c>
      <c r="L148" s="2">
        <f t="shared" si="182"/>
        <v>0.61538461538461542</v>
      </c>
      <c r="M148" s="2">
        <f t="shared" si="182"/>
        <v>1.8461538461538463</v>
      </c>
      <c r="N148" s="2">
        <f t="shared" si="182"/>
        <v>0</v>
      </c>
      <c r="O148" s="2">
        <f t="shared" si="182"/>
        <v>0</v>
      </c>
      <c r="P148" s="103">
        <f t="shared" si="177"/>
        <v>2.5384615384615383</v>
      </c>
    </row>
    <row r="149" spans="1:20" x14ac:dyDescent="0.25">
      <c r="A149" s="16" t="s">
        <v>210</v>
      </c>
      <c r="B149" s="17"/>
      <c r="C149" s="17"/>
      <c r="D149" s="17"/>
      <c r="E149" s="17"/>
      <c r="F149" s="17"/>
      <c r="G149" s="121"/>
      <c r="I149" s="106"/>
      <c r="J149" s="22"/>
      <c r="K149" s="22"/>
      <c r="L149" s="22"/>
      <c r="M149" s="22"/>
      <c r="N149" s="22"/>
      <c r="O149" s="22"/>
      <c r="P149" s="107"/>
    </row>
    <row r="150" spans="1:20" ht="60" x14ac:dyDescent="0.25">
      <c r="A150" s="3" t="s">
        <v>116</v>
      </c>
      <c r="B150" s="2"/>
      <c r="C150" s="2"/>
      <c r="D150" s="2">
        <v>5</v>
      </c>
      <c r="E150" s="2">
        <v>8</v>
      </c>
      <c r="F150" s="2"/>
      <c r="G150" s="50"/>
      <c r="I150" s="6" t="s">
        <v>234</v>
      </c>
      <c r="J150" s="2">
        <f>B150/13</f>
        <v>0</v>
      </c>
      <c r="K150" s="2">
        <f t="shared" ref="K150:O150" si="183">C150/13</f>
        <v>0</v>
      </c>
      <c r="L150" s="2">
        <f t="shared" si="183"/>
        <v>0.38461538461538464</v>
      </c>
      <c r="M150" s="2">
        <f t="shared" si="183"/>
        <v>0.61538461538461542</v>
      </c>
      <c r="N150" s="2">
        <f t="shared" si="183"/>
        <v>0</v>
      </c>
      <c r="O150" s="2">
        <f t="shared" si="183"/>
        <v>0</v>
      </c>
      <c r="P150" s="103">
        <f>SUM(J150:O150)</f>
        <v>1</v>
      </c>
    </row>
    <row r="151" spans="1:20" x14ac:dyDescent="0.25">
      <c r="A151" s="3"/>
      <c r="B151" s="2"/>
      <c r="C151" s="2"/>
      <c r="D151" s="2"/>
      <c r="E151" s="2"/>
      <c r="F151" s="2"/>
      <c r="G151" s="50"/>
      <c r="I151" s="6" t="s">
        <v>235</v>
      </c>
      <c r="J151" s="2">
        <f>J150*J1</f>
        <v>0</v>
      </c>
      <c r="K151" s="2">
        <f t="shared" ref="K151:O151" si="184">K150*K1</f>
        <v>0</v>
      </c>
      <c r="L151" s="2">
        <f t="shared" si="184"/>
        <v>0.76923076923076927</v>
      </c>
      <c r="M151" s="2">
        <f t="shared" si="184"/>
        <v>1.8461538461538463</v>
      </c>
      <c r="N151" s="2">
        <f t="shared" si="184"/>
        <v>0</v>
      </c>
      <c r="O151" s="2">
        <f t="shared" si="184"/>
        <v>0</v>
      </c>
      <c r="P151" s="103">
        <f>SUM(J151:O151)</f>
        <v>2.6153846153846154</v>
      </c>
    </row>
    <row r="152" spans="1:20" ht="60.75" thickBot="1" x14ac:dyDescent="0.3">
      <c r="A152" s="9" t="s">
        <v>117</v>
      </c>
      <c r="B152" s="10">
        <v>1</v>
      </c>
      <c r="C152" s="10">
        <v>12</v>
      </c>
      <c r="D152" s="10"/>
      <c r="E152" s="10"/>
      <c r="F152" s="10"/>
      <c r="G152" s="51"/>
      <c r="I152" s="6" t="s">
        <v>234</v>
      </c>
      <c r="J152" s="2">
        <f>B152/13</f>
        <v>7.6923076923076927E-2</v>
      </c>
      <c r="K152" s="2">
        <f t="shared" ref="K152:O152" si="185">C152/13</f>
        <v>0.92307692307692313</v>
      </c>
      <c r="L152" s="2">
        <f t="shared" si="185"/>
        <v>0</v>
      </c>
      <c r="M152" s="2">
        <f t="shared" si="185"/>
        <v>0</v>
      </c>
      <c r="N152" s="2">
        <f t="shared" si="185"/>
        <v>0</v>
      </c>
      <c r="O152" s="2">
        <f t="shared" si="185"/>
        <v>0</v>
      </c>
      <c r="P152" s="103">
        <f>SUM(J152:O152)</f>
        <v>1</v>
      </c>
    </row>
    <row r="153" spans="1:20" ht="15.75" thickBot="1" x14ac:dyDescent="0.3">
      <c r="A153" s="25"/>
      <c r="B153" s="22"/>
      <c r="C153" s="22"/>
      <c r="D153" s="22"/>
      <c r="E153" s="22"/>
      <c r="F153" s="22"/>
      <c r="G153" s="22"/>
      <c r="I153" s="104" t="s">
        <v>235</v>
      </c>
      <c r="J153" s="10">
        <f>J152*J1</f>
        <v>0</v>
      </c>
      <c r="K153" s="10">
        <f t="shared" ref="K153:O153" si="186">K152*K1</f>
        <v>0.92307692307692313</v>
      </c>
      <c r="L153" s="10">
        <f t="shared" si="186"/>
        <v>0</v>
      </c>
      <c r="M153" s="10">
        <f t="shared" si="186"/>
        <v>0</v>
      </c>
      <c r="N153" s="10">
        <f t="shared" si="186"/>
        <v>0</v>
      </c>
      <c r="O153" s="10">
        <f t="shared" si="186"/>
        <v>0</v>
      </c>
      <c r="P153" s="105">
        <f>SUM(J153:O153)</f>
        <v>0.92307692307692313</v>
      </c>
    </row>
    <row r="154" spans="1:20" x14ac:dyDescent="0.25">
      <c r="A154" s="25"/>
      <c r="B154" s="22"/>
      <c r="C154" s="22"/>
      <c r="D154" s="22"/>
      <c r="E154" s="22"/>
      <c r="F154" s="22"/>
      <c r="G154" s="22"/>
    </row>
    <row r="155" spans="1:20" ht="15.75" thickBot="1" x14ac:dyDescent="0.3">
      <c r="A155" s="25"/>
      <c r="B155" s="22"/>
      <c r="C155" s="22"/>
      <c r="D155" s="22"/>
      <c r="E155" s="22"/>
      <c r="F155" s="22"/>
      <c r="G155" s="22"/>
    </row>
    <row r="156" spans="1:20" x14ac:dyDescent="0.25">
      <c r="A156" s="98" t="s">
        <v>211</v>
      </c>
      <c r="B156" s="99"/>
      <c r="C156" s="99"/>
      <c r="D156" s="99"/>
      <c r="E156" s="99"/>
      <c r="F156" s="99"/>
      <c r="G156" s="100"/>
    </row>
    <row r="157" spans="1:20" ht="15.75" thickBot="1" x14ac:dyDescent="0.3">
      <c r="A157" s="16" t="s">
        <v>212</v>
      </c>
      <c r="B157" s="17"/>
      <c r="C157" s="17"/>
      <c r="D157" s="17"/>
      <c r="E157" s="17"/>
      <c r="F157" s="17"/>
      <c r="G157" s="121"/>
    </row>
    <row r="158" spans="1:20" ht="30" x14ac:dyDescent="0.25">
      <c r="A158" s="3" t="s">
        <v>118</v>
      </c>
      <c r="B158" s="2">
        <v>1</v>
      </c>
      <c r="C158" s="2">
        <v>3</v>
      </c>
      <c r="D158" s="2">
        <v>9</v>
      </c>
      <c r="E158" s="2"/>
      <c r="F158" s="2"/>
      <c r="G158" s="50"/>
      <c r="I158" s="141" t="s">
        <v>234</v>
      </c>
      <c r="J158" s="99">
        <f>B158/13</f>
        <v>7.6923076923076927E-2</v>
      </c>
      <c r="K158" s="99">
        <f t="shared" ref="K158:O158" si="187">C158/13</f>
        <v>0.23076923076923078</v>
      </c>
      <c r="L158" s="99">
        <f t="shared" si="187"/>
        <v>0.69230769230769229</v>
      </c>
      <c r="M158" s="99">
        <f t="shared" si="187"/>
        <v>0</v>
      </c>
      <c r="N158" s="99">
        <f t="shared" si="187"/>
        <v>0</v>
      </c>
      <c r="O158" s="99">
        <f t="shared" si="187"/>
        <v>0</v>
      </c>
      <c r="P158" s="102">
        <f t="shared" ref="P158:P193" si="188">SUM(J158:O158)</f>
        <v>1</v>
      </c>
      <c r="R158" s="197" t="s">
        <v>256</v>
      </c>
      <c r="S158" s="198"/>
      <c r="T158" s="147">
        <f>(P159+P161+P163+P165+P167+P169+P171+P173+P175+P178+P180+P180+P182+P184+P186+P189+P191+P193+P196+P198+P200+P202+P205+P207+P209)/25</f>
        <v>1.3782248520710061</v>
      </c>
    </row>
    <row r="159" spans="1:20" ht="15.75" thickBot="1" x14ac:dyDescent="0.3">
      <c r="A159" s="3"/>
      <c r="B159" s="2"/>
      <c r="C159" s="2"/>
      <c r="D159" s="2"/>
      <c r="E159" s="2"/>
      <c r="F159" s="2"/>
      <c r="G159" s="50"/>
      <c r="I159" s="6" t="s">
        <v>235</v>
      </c>
      <c r="J159" s="2">
        <f>J158*J1</f>
        <v>0</v>
      </c>
      <c r="K159" s="2">
        <f t="shared" ref="K159:O159" si="189">K158*K1</f>
        <v>0.23076923076923078</v>
      </c>
      <c r="L159" s="2">
        <f t="shared" si="189"/>
        <v>1.3846153846153846</v>
      </c>
      <c r="M159" s="2">
        <f t="shared" si="189"/>
        <v>0</v>
      </c>
      <c r="N159" s="2">
        <f t="shared" si="189"/>
        <v>0</v>
      </c>
      <c r="O159" s="2">
        <f t="shared" si="189"/>
        <v>0</v>
      </c>
      <c r="P159" s="103">
        <f t="shared" si="188"/>
        <v>1.6153846153846154</v>
      </c>
      <c r="R159" s="199"/>
      <c r="S159" s="200"/>
      <c r="T159" s="109"/>
    </row>
    <row r="160" spans="1:20" ht="30" x14ac:dyDescent="0.25">
      <c r="A160" s="3" t="s">
        <v>119</v>
      </c>
      <c r="B160" s="2">
        <v>8</v>
      </c>
      <c r="C160" s="2">
        <v>5</v>
      </c>
      <c r="D160" s="2"/>
      <c r="E160" s="2"/>
      <c r="F160" s="2"/>
      <c r="G160" s="50"/>
      <c r="I160" s="6" t="s">
        <v>234</v>
      </c>
      <c r="J160" s="2">
        <f>B160/13</f>
        <v>0.61538461538461542</v>
      </c>
      <c r="K160" s="2">
        <f t="shared" ref="K160:O160" si="190">C160/13</f>
        <v>0.38461538461538464</v>
      </c>
      <c r="L160" s="2">
        <f t="shared" si="190"/>
        <v>0</v>
      </c>
      <c r="M160" s="2">
        <f t="shared" si="190"/>
        <v>0</v>
      </c>
      <c r="N160" s="2">
        <f t="shared" si="190"/>
        <v>0</v>
      </c>
      <c r="O160" s="2">
        <f t="shared" si="190"/>
        <v>0</v>
      </c>
      <c r="P160" s="103">
        <f t="shared" si="188"/>
        <v>1</v>
      </c>
    </row>
    <row r="161" spans="1:16" x14ac:dyDescent="0.25">
      <c r="A161" s="3"/>
      <c r="B161" s="2"/>
      <c r="C161" s="2"/>
      <c r="D161" s="2"/>
      <c r="E161" s="2"/>
      <c r="F161" s="2"/>
      <c r="G161" s="50"/>
      <c r="I161" s="6" t="s">
        <v>235</v>
      </c>
      <c r="J161" s="2">
        <f>J160*J1</f>
        <v>0</v>
      </c>
      <c r="K161" s="2">
        <f t="shared" ref="K161:O161" si="191">K160*K1</f>
        <v>0.38461538461538464</v>
      </c>
      <c r="L161" s="2">
        <f t="shared" si="191"/>
        <v>0</v>
      </c>
      <c r="M161" s="2">
        <f t="shared" si="191"/>
        <v>0</v>
      </c>
      <c r="N161" s="2">
        <f t="shared" si="191"/>
        <v>0</v>
      </c>
      <c r="O161" s="2">
        <f t="shared" si="191"/>
        <v>0</v>
      </c>
      <c r="P161" s="103">
        <f t="shared" si="188"/>
        <v>0.38461538461538464</v>
      </c>
    </row>
    <row r="162" spans="1:16" ht="45" x14ac:dyDescent="0.25">
      <c r="A162" s="3" t="s">
        <v>120</v>
      </c>
      <c r="B162" s="2">
        <v>3</v>
      </c>
      <c r="C162" s="2">
        <v>10</v>
      </c>
      <c r="D162" s="2"/>
      <c r="E162" s="2"/>
      <c r="F162" s="2"/>
      <c r="G162" s="50"/>
      <c r="I162" s="6" t="s">
        <v>234</v>
      </c>
      <c r="J162" s="2">
        <f>B162/13</f>
        <v>0.23076923076923078</v>
      </c>
      <c r="K162" s="2">
        <f t="shared" ref="K162:O162" si="192">C162/13</f>
        <v>0.76923076923076927</v>
      </c>
      <c r="L162" s="2">
        <f t="shared" si="192"/>
        <v>0</v>
      </c>
      <c r="M162" s="2">
        <f t="shared" si="192"/>
        <v>0</v>
      </c>
      <c r="N162" s="2">
        <f t="shared" si="192"/>
        <v>0</v>
      </c>
      <c r="O162" s="2">
        <f t="shared" si="192"/>
        <v>0</v>
      </c>
      <c r="P162" s="103">
        <f t="shared" si="188"/>
        <v>1</v>
      </c>
    </row>
    <row r="163" spans="1:16" x14ac:dyDescent="0.25">
      <c r="A163" s="3"/>
      <c r="B163" s="2"/>
      <c r="C163" s="2"/>
      <c r="D163" s="2"/>
      <c r="E163" s="2"/>
      <c r="F163" s="2"/>
      <c r="G163" s="50"/>
      <c r="I163" s="6" t="s">
        <v>235</v>
      </c>
      <c r="J163" s="2">
        <f>J162*J1</f>
        <v>0</v>
      </c>
      <c r="K163" s="2">
        <f t="shared" ref="K163:O163" si="193">K162*K1</f>
        <v>0.76923076923076927</v>
      </c>
      <c r="L163" s="2">
        <f t="shared" si="193"/>
        <v>0</v>
      </c>
      <c r="M163" s="2">
        <f t="shared" si="193"/>
        <v>0</v>
      </c>
      <c r="N163" s="2">
        <f t="shared" si="193"/>
        <v>0</v>
      </c>
      <c r="O163" s="2">
        <f t="shared" si="193"/>
        <v>0</v>
      </c>
      <c r="P163" s="103">
        <f t="shared" si="188"/>
        <v>0.76923076923076927</v>
      </c>
    </row>
    <row r="164" spans="1:16" ht="30" x14ac:dyDescent="0.25">
      <c r="A164" s="3" t="s">
        <v>121</v>
      </c>
      <c r="B164" s="2">
        <v>4</v>
      </c>
      <c r="C164" s="2">
        <v>8</v>
      </c>
      <c r="D164" s="2">
        <v>1</v>
      </c>
      <c r="E164" s="2"/>
      <c r="F164" s="2"/>
      <c r="G164" s="50"/>
      <c r="I164" s="146" t="s">
        <v>234</v>
      </c>
      <c r="J164" s="2">
        <f>B164/13</f>
        <v>0.30769230769230771</v>
      </c>
      <c r="K164" s="2">
        <f t="shared" ref="K164:O164" si="194">C164/13</f>
        <v>0.61538461538461542</v>
      </c>
      <c r="L164" s="2">
        <f t="shared" si="194"/>
        <v>7.6923076923076927E-2</v>
      </c>
      <c r="M164" s="2">
        <f t="shared" si="194"/>
        <v>0</v>
      </c>
      <c r="N164" s="2">
        <f t="shared" si="194"/>
        <v>0</v>
      </c>
      <c r="O164" s="2">
        <f t="shared" si="194"/>
        <v>0</v>
      </c>
      <c r="P164" s="103">
        <f t="shared" si="188"/>
        <v>1</v>
      </c>
    </row>
    <row r="165" spans="1:16" x14ac:dyDescent="0.25">
      <c r="A165" s="3"/>
      <c r="B165" s="2"/>
      <c r="C165" s="2"/>
      <c r="D165" s="2"/>
      <c r="E165" s="2"/>
      <c r="F165" s="2"/>
      <c r="G165" s="50"/>
      <c r="I165" s="6" t="s">
        <v>235</v>
      </c>
      <c r="J165" s="2">
        <f>J164*J1</f>
        <v>0</v>
      </c>
      <c r="K165" s="2">
        <f t="shared" ref="K165:O165" si="195">K164*K1</f>
        <v>0.61538461538461542</v>
      </c>
      <c r="L165" s="2">
        <f t="shared" si="195"/>
        <v>0.15384615384615385</v>
      </c>
      <c r="M165" s="2">
        <f t="shared" si="195"/>
        <v>0</v>
      </c>
      <c r="N165" s="2">
        <f t="shared" si="195"/>
        <v>0</v>
      </c>
      <c r="O165" s="2">
        <f t="shared" si="195"/>
        <v>0</v>
      </c>
      <c r="P165" s="103">
        <f t="shared" si="188"/>
        <v>0.76923076923076927</v>
      </c>
    </row>
    <row r="166" spans="1:16" ht="30" x14ac:dyDescent="0.25">
      <c r="A166" s="3" t="s">
        <v>122</v>
      </c>
      <c r="B166" s="2">
        <v>1</v>
      </c>
      <c r="C166" s="2">
        <v>6</v>
      </c>
      <c r="D166" s="2">
        <v>6</v>
      </c>
      <c r="E166" s="2"/>
      <c r="F166" s="2"/>
      <c r="G166" s="50"/>
      <c r="I166" s="6" t="s">
        <v>234</v>
      </c>
      <c r="J166" s="2">
        <f>B166/13</f>
        <v>7.6923076923076927E-2</v>
      </c>
      <c r="K166" s="2">
        <f t="shared" ref="K166:O166" si="196">C166/13</f>
        <v>0.46153846153846156</v>
      </c>
      <c r="L166" s="2">
        <f t="shared" si="196"/>
        <v>0.46153846153846156</v>
      </c>
      <c r="M166" s="2">
        <f t="shared" si="196"/>
        <v>0</v>
      </c>
      <c r="N166" s="2">
        <f t="shared" si="196"/>
        <v>0</v>
      </c>
      <c r="O166" s="2">
        <f t="shared" si="196"/>
        <v>0</v>
      </c>
      <c r="P166" s="103">
        <f t="shared" si="188"/>
        <v>1</v>
      </c>
    </row>
    <row r="167" spans="1:16" x14ac:dyDescent="0.25">
      <c r="A167" s="3"/>
      <c r="B167" s="2"/>
      <c r="C167" s="2"/>
      <c r="D167" s="2"/>
      <c r="E167" s="2"/>
      <c r="F167" s="2"/>
      <c r="G167" s="50"/>
      <c r="I167" s="6" t="s">
        <v>235</v>
      </c>
      <c r="J167" s="2">
        <f>J166*J1</f>
        <v>0</v>
      </c>
      <c r="K167" s="2">
        <f t="shared" ref="K167:O167" si="197">K166*K1</f>
        <v>0.46153846153846156</v>
      </c>
      <c r="L167" s="2">
        <f t="shared" si="197"/>
        <v>0.92307692307692313</v>
      </c>
      <c r="M167" s="2">
        <f t="shared" si="197"/>
        <v>0</v>
      </c>
      <c r="N167" s="2">
        <f t="shared" si="197"/>
        <v>0</v>
      </c>
      <c r="O167" s="2">
        <f t="shared" si="197"/>
        <v>0</v>
      </c>
      <c r="P167" s="103">
        <f t="shared" si="188"/>
        <v>1.3846153846153846</v>
      </c>
    </row>
    <row r="168" spans="1:16" ht="30" x14ac:dyDescent="0.25">
      <c r="A168" s="7" t="s">
        <v>123</v>
      </c>
      <c r="B168" s="2">
        <v>2</v>
      </c>
      <c r="C168" s="2">
        <v>11</v>
      </c>
      <c r="D168" s="2"/>
      <c r="E168" s="2"/>
      <c r="F168" s="2"/>
      <c r="G168" s="50"/>
      <c r="I168" s="6" t="s">
        <v>234</v>
      </c>
      <c r="J168" s="2">
        <f>B168/13</f>
        <v>0.15384615384615385</v>
      </c>
      <c r="K168" s="2">
        <f t="shared" ref="K168:O168" si="198">C168/13</f>
        <v>0.84615384615384615</v>
      </c>
      <c r="L168" s="2">
        <f t="shared" si="198"/>
        <v>0</v>
      </c>
      <c r="M168" s="2">
        <f t="shared" si="198"/>
        <v>0</v>
      </c>
      <c r="N168" s="2">
        <f t="shared" si="198"/>
        <v>0</v>
      </c>
      <c r="O168" s="2">
        <f t="shared" si="198"/>
        <v>0</v>
      </c>
      <c r="P168" s="103">
        <f t="shared" si="188"/>
        <v>1</v>
      </c>
    </row>
    <row r="169" spans="1:16" x14ac:dyDescent="0.25">
      <c r="A169" s="7"/>
      <c r="B169" s="2"/>
      <c r="C169" s="2"/>
      <c r="D169" s="2"/>
      <c r="E169" s="2"/>
      <c r="F169" s="2"/>
      <c r="G169" s="50"/>
      <c r="I169" s="6" t="s">
        <v>235</v>
      </c>
      <c r="J169" s="2">
        <f>J168*J1</f>
        <v>0</v>
      </c>
      <c r="K169" s="2">
        <f t="shared" ref="K169:O169" si="199">K168*K1</f>
        <v>0.84615384615384615</v>
      </c>
      <c r="L169" s="2">
        <f t="shared" si="199"/>
        <v>0</v>
      </c>
      <c r="M169" s="2">
        <f t="shared" si="199"/>
        <v>0</v>
      </c>
      <c r="N169" s="2">
        <f t="shared" si="199"/>
        <v>0</v>
      </c>
      <c r="O169" s="2">
        <f t="shared" si="199"/>
        <v>0</v>
      </c>
      <c r="P169" s="103">
        <f t="shared" si="188"/>
        <v>0.84615384615384615</v>
      </c>
    </row>
    <row r="170" spans="1:16" ht="30" x14ac:dyDescent="0.25">
      <c r="A170" s="3" t="s">
        <v>124</v>
      </c>
      <c r="B170" s="2">
        <v>6</v>
      </c>
      <c r="C170" s="2">
        <v>7</v>
      </c>
      <c r="D170" s="2"/>
      <c r="E170" s="2"/>
      <c r="F170" s="2"/>
      <c r="G170" s="50"/>
      <c r="I170" s="146" t="s">
        <v>234</v>
      </c>
      <c r="J170" s="2">
        <f>B170/13</f>
        <v>0.46153846153846156</v>
      </c>
      <c r="K170" s="2">
        <f t="shared" ref="K170:O170" si="200">C170/13</f>
        <v>0.53846153846153844</v>
      </c>
      <c r="L170" s="2">
        <f t="shared" si="200"/>
        <v>0</v>
      </c>
      <c r="M170" s="2">
        <f t="shared" si="200"/>
        <v>0</v>
      </c>
      <c r="N170" s="2">
        <f t="shared" si="200"/>
        <v>0</v>
      </c>
      <c r="O170" s="2">
        <f t="shared" si="200"/>
        <v>0</v>
      </c>
      <c r="P170" s="103">
        <f t="shared" si="188"/>
        <v>1</v>
      </c>
    </row>
    <row r="171" spans="1:16" x14ac:dyDescent="0.25">
      <c r="A171" s="3"/>
      <c r="B171" s="2"/>
      <c r="C171" s="2"/>
      <c r="D171" s="2"/>
      <c r="E171" s="2"/>
      <c r="F171" s="2"/>
      <c r="G171" s="50"/>
      <c r="I171" s="6" t="s">
        <v>235</v>
      </c>
      <c r="J171" s="2">
        <f>J170*J1</f>
        <v>0</v>
      </c>
      <c r="K171" s="2">
        <f t="shared" ref="K171:O171" si="201">K170*K1</f>
        <v>0.53846153846153844</v>
      </c>
      <c r="L171" s="2">
        <f t="shared" si="201"/>
        <v>0</v>
      </c>
      <c r="M171" s="2">
        <f t="shared" si="201"/>
        <v>0</v>
      </c>
      <c r="N171" s="2">
        <f t="shared" si="201"/>
        <v>0</v>
      </c>
      <c r="O171" s="2">
        <f t="shared" si="201"/>
        <v>0</v>
      </c>
      <c r="P171" s="103">
        <f t="shared" si="188"/>
        <v>0.53846153846153844</v>
      </c>
    </row>
    <row r="172" spans="1:16" ht="30" x14ac:dyDescent="0.25">
      <c r="A172" s="3" t="s">
        <v>125</v>
      </c>
      <c r="B172" s="2">
        <v>4</v>
      </c>
      <c r="C172" s="2">
        <v>9</v>
      </c>
      <c r="D172" s="2"/>
      <c r="E172" s="2"/>
      <c r="F172" s="2"/>
      <c r="G172" s="50"/>
      <c r="I172" s="6" t="s">
        <v>234</v>
      </c>
      <c r="J172" s="2">
        <f>B172/13</f>
        <v>0.30769230769230771</v>
      </c>
      <c r="K172" s="2">
        <f t="shared" ref="K172:O172" si="202">C172/13</f>
        <v>0.69230769230769229</v>
      </c>
      <c r="L172" s="2">
        <f t="shared" si="202"/>
        <v>0</v>
      </c>
      <c r="M172" s="2">
        <f t="shared" si="202"/>
        <v>0</v>
      </c>
      <c r="N172" s="2">
        <f t="shared" si="202"/>
        <v>0</v>
      </c>
      <c r="O172" s="2">
        <f t="shared" si="202"/>
        <v>0</v>
      </c>
      <c r="P172" s="103">
        <f t="shared" si="188"/>
        <v>1</v>
      </c>
    </row>
    <row r="173" spans="1:16" x14ac:dyDescent="0.25">
      <c r="A173" s="3"/>
      <c r="B173" s="2"/>
      <c r="C173" s="2"/>
      <c r="D173" s="2"/>
      <c r="E173" s="2"/>
      <c r="F173" s="2"/>
      <c r="G173" s="50"/>
      <c r="I173" s="6" t="s">
        <v>235</v>
      </c>
      <c r="J173" s="2">
        <f>J172*J160</f>
        <v>0.18934911242603553</v>
      </c>
      <c r="K173" s="2">
        <f t="shared" ref="K173:O173" si="203">K172*K160</f>
        <v>0.26627218934911245</v>
      </c>
      <c r="L173" s="2">
        <f t="shared" si="203"/>
        <v>0</v>
      </c>
      <c r="M173" s="2">
        <f t="shared" si="203"/>
        <v>0</v>
      </c>
      <c r="N173" s="2">
        <f t="shared" si="203"/>
        <v>0</v>
      </c>
      <c r="O173" s="2">
        <f t="shared" si="203"/>
        <v>0</v>
      </c>
      <c r="P173" s="103">
        <f t="shared" si="188"/>
        <v>0.45562130177514798</v>
      </c>
    </row>
    <row r="174" spans="1:16" ht="30" x14ac:dyDescent="0.25">
      <c r="A174" s="3" t="s">
        <v>126</v>
      </c>
      <c r="B174" s="2"/>
      <c r="C174" s="2">
        <v>12</v>
      </c>
      <c r="D174" s="2">
        <v>1</v>
      </c>
      <c r="E174" s="2"/>
      <c r="F174" s="2"/>
      <c r="G174" s="50"/>
      <c r="I174" s="6" t="s">
        <v>234</v>
      </c>
      <c r="J174" s="2">
        <f>B174/13</f>
        <v>0</v>
      </c>
      <c r="K174" s="2">
        <f t="shared" ref="K174:O174" si="204">C174/13</f>
        <v>0.92307692307692313</v>
      </c>
      <c r="L174" s="2">
        <f t="shared" si="204"/>
        <v>7.6923076923076927E-2</v>
      </c>
      <c r="M174" s="2">
        <f t="shared" si="204"/>
        <v>0</v>
      </c>
      <c r="N174" s="2">
        <f t="shared" si="204"/>
        <v>0</v>
      </c>
      <c r="O174" s="2">
        <f t="shared" si="204"/>
        <v>0</v>
      </c>
      <c r="P174" s="103">
        <f t="shared" si="188"/>
        <v>1</v>
      </c>
    </row>
    <row r="175" spans="1:16" x14ac:dyDescent="0.25">
      <c r="A175" s="3"/>
      <c r="B175" s="2"/>
      <c r="C175" s="2"/>
      <c r="D175" s="2"/>
      <c r="E175" s="2"/>
      <c r="F175" s="2"/>
      <c r="G175" s="50"/>
      <c r="I175" s="6" t="s">
        <v>235</v>
      </c>
      <c r="J175" s="2">
        <f>J174*J1</f>
        <v>0</v>
      </c>
      <c r="K175" s="2">
        <f t="shared" ref="K175:O175" si="205">K174*K1</f>
        <v>0.92307692307692313</v>
      </c>
      <c r="L175" s="2">
        <f t="shared" si="205"/>
        <v>0.15384615384615385</v>
      </c>
      <c r="M175" s="2">
        <f t="shared" si="205"/>
        <v>0</v>
      </c>
      <c r="N175" s="2">
        <f t="shared" si="205"/>
        <v>0</v>
      </c>
      <c r="O175" s="2">
        <f t="shared" si="205"/>
        <v>0</v>
      </c>
      <c r="P175" s="103">
        <f t="shared" si="188"/>
        <v>1.0769230769230771</v>
      </c>
    </row>
    <row r="176" spans="1:16" x14ac:dyDescent="0.25">
      <c r="A176" s="16" t="s">
        <v>213</v>
      </c>
      <c r="B176" s="17"/>
      <c r="C176" s="17"/>
      <c r="D176" s="17"/>
      <c r="E176" s="17"/>
      <c r="F176" s="17"/>
      <c r="G176" s="121"/>
      <c r="I176" s="106"/>
      <c r="J176" s="22"/>
      <c r="K176" s="22"/>
      <c r="L176" s="22"/>
      <c r="M176" s="22"/>
      <c r="N176" s="22"/>
      <c r="O176" s="22"/>
      <c r="P176" s="103"/>
    </row>
    <row r="177" spans="1:16" ht="60" x14ac:dyDescent="0.25">
      <c r="A177" s="7" t="s">
        <v>127</v>
      </c>
      <c r="B177" s="2"/>
      <c r="C177" s="2">
        <v>13</v>
      </c>
      <c r="D177" s="2"/>
      <c r="E177" s="2"/>
      <c r="F177" s="2"/>
      <c r="G177" s="50"/>
      <c r="I177" s="146" t="s">
        <v>234</v>
      </c>
      <c r="J177" s="2">
        <f>B177/13</f>
        <v>0</v>
      </c>
      <c r="K177" s="2">
        <f t="shared" ref="K177:O177" si="206">C177/13</f>
        <v>1</v>
      </c>
      <c r="L177" s="2">
        <f t="shared" si="206"/>
        <v>0</v>
      </c>
      <c r="M177" s="2">
        <f t="shared" si="206"/>
        <v>0</v>
      </c>
      <c r="N177" s="2">
        <f t="shared" si="206"/>
        <v>0</v>
      </c>
      <c r="O177" s="2">
        <f t="shared" si="206"/>
        <v>0</v>
      </c>
      <c r="P177" s="103">
        <f t="shared" si="188"/>
        <v>1</v>
      </c>
    </row>
    <row r="178" spans="1:16" x14ac:dyDescent="0.25">
      <c r="A178" s="7"/>
      <c r="B178" s="2"/>
      <c r="C178" s="2"/>
      <c r="D178" s="2"/>
      <c r="E178" s="2"/>
      <c r="F178" s="2"/>
      <c r="G178" s="50"/>
      <c r="I178" s="6" t="s">
        <v>235</v>
      </c>
      <c r="J178" s="2">
        <f>J177*J1</f>
        <v>0</v>
      </c>
      <c r="K178" s="2">
        <f t="shared" ref="K178:O178" si="207">K177*K1</f>
        <v>1</v>
      </c>
      <c r="L178" s="2">
        <f t="shared" si="207"/>
        <v>0</v>
      </c>
      <c r="M178" s="2">
        <f t="shared" si="207"/>
        <v>0</v>
      </c>
      <c r="N178" s="2">
        <f t="shared" si="207"/>
        <v>0</v>
      </c>
      <c r="O178" s="2">
        <f t="shared" si="207"/>
        <v>0</v>
      </c>
      <c r="P178" s="103">
        <f t="shared" si="188"/>
        <v>1</v>
      </c>
    </row>
    <row r="179" spans="1:16" ht="30" x14ac:dyDescent="0.25">
      <c r="A179" s="3" t="s">
        <v>128</v>
      </c>
      <c r="B179" s="2">
        <v>1</v>
      </c>
      <c r="C179" s="2">
        <v>12</v>
      </c>
      <c r="D179" s="2"/>
      <c r="E179" s="2"/>
      <c r="F179" s="2"/>
      <c r="G179" s="50"/>
      <c r="I179" s="6" t="s">
        <v>234</v>
      </c>
      <c r="J179" s="2">
        <f>B179/13</f>
        <v>7.6923076923076927E-2</v>
      </c>
      <c r="K179" s="2">
        <f t="shared" ref="K179:O179" si="208">C179/13</f>
        <v>0.92307692307692313</v>
      </c>
      <c r="L179" s="2">
        <f t="shared" si="208"/>
        <v>0</v>
      </c>
      <c r="M179" s="2">
        <f t="shared" si="208"/>
        <v>0</v>
      </c>
      <c r="N179" s="2">
        <f t="shared" si="208"/>
        <v>0</v>
      </c>
      <c r="O179" s="2">
        <f t="shared" si="208"/>
        <v>0</v>
      </c>
      <c r="P179" s="103">
        <f t="shared" si="188"/>
        <v>1</v>
      </c>
    </row>
    <row r="180" spans="1:16" x14ac:dyDescent="0.25">
      <c r="A180" s="3"/>
      <c r="B180" s="2"/>
      <c r="C180" s="2"/>
      <c r="D180" s="2"/>
      <c r="E180" s="2"/>
      <c r="F180" s="2"/>
      <c r="G180" s="50"/>
      <c r="I180" s="6" t="s">
        <v>235</v>
      </c>
      <c r="J180" s="2">
        <f>J179*J1</f>
        <v>0</v>
      </c>
      <c r="K180" s="2">
        <f t="shared" ref="K180:O180" si="209">K179*K1</f>
        <v>0.92307692307692313</v>
      </c>
      <c r="L180" s="2">
        <f t="shared" si="209"/>
        <v>0</v>
      </c>
      <c r="M180" s="2">
        <f t="shared" si="209"/>
        <v>0</v>
      </c>
      <c r="N180" s="2">
        <f t="shared" si="209"/>
        <v>0</v>
      </c>
      <c r="O180" s="2">
        <f t="shared" si="209"/>
        <v>0</v>
      </c>
      <c r="P180" s="103">
        <f t="shared" si="188"/>
        <v>0.92307692307692313</v>
      </c>
    </row>
    <row r="181" spans="1:16" ht="30" x14ac:dyDescent="0.25">
      <c r="A181" s="3" t="s">
        <v>129</v>
      </c>
      <c r="B181" s="2">
        <v>3</v>
      </c>
      <c r="C181" s="2">
        <v>10</v>
      </c>
      <c r="D181" s="2"/>
      <c r="E181" s="2"/>
      <c r="F181" s="2"/>
      <c r="G181" s="50"/>
      <c r="I181" s="6" t="s">
        <v>234</v>
      </c>
      <c r="J181" s="2">
        <f>B181/13</f>
        <v>0.23076923076923078</v>
      </c>
      <c r="K181" s="2">
        <f t="shared" ref="K181:O181" si="210">C181/13</f>
        <v>0.76923076923076927</v>
      </c>
      <c r="L181" s="2">
        <f t="shared" si="210"/>
        <v>0</v>
      </c>
      <c r="M181" s="2">
        <f t="shared" si="210"/>
        <v>0</v>
      </c>
      <c r="N181" s="2">
        <f t="shared" si="210"/>
        <v>0</v>
      </c>
      <c r="O181" s="2">
        <f t="shared" si="210"/>
        <v>0</v>
      </c>
      <c r="P181" s="103">
        <f t="shared" si="188"/>
        <v>1</v>
      </c>
    </row>
    <row r="182" spans="1:16" x14ac:dyDescent="0.25">
      <c r="A182" s="3"/>
      <c r="B182" s="2"/>
      <c r="C182" s="2"/>
      <c r="D182" s="2"/>
      <c r="E182" s="2"/>
      <c r="F182" s="2"/>
      <c r="G182" s="50"/>
      <c r="I182" s="6" t="s">
        <v>235</v>
      </c>
      <c r="J182" s="2">
        <f>J181*J1</f>
        <v>0</v>
      </c>
      <c r="K182" s="2">
        <f t="shared" ref="K182:O182" si="211">K181*K1</f>
        <v>0.76923076923076927</v>
      </c>
      <c r="L182" s="2">
        <f t="shared" si="211"/>
        <v>0</v>
      </c>
      <c r="M182" s="2">
        <f t="shared" si="211"/>
        <v>0</v>
      </c>
      <c r="N182" s="2">
        <f t="shared" si="211"/>
        <v>0</v>
      </c>
      <c r="O182" s="2">
        <f t="shared" si="211"/>
        <v>0</v>
      </c>
      <c r="P182" s="103">
        <f t="shared" si="188"/>
        <v>0.76923076923076927</v>
      </c>
    </row>
    <row r="183" spans="1:16" x14ac:dyDescent="0.25">
      <c r="A183" s="3" t="s">
        <v>130</v>
      </c>
      <c r="B183" s="2">
        <v>9</v>
      </c>
      <c r="C183" s="2">
        <v>4</v>
      </c>
      <c r="D183" s="2"/>
      <c r="E183" s="2"/>
      <c r="F183" s="2"/>
      <c r="G183" s="50"/>
      <c r="I183" s="146" t="s">
        <v>234</v>
      </c>
      <c r="J183" s="2">
        <f>B183/13</f>
        <v>0.69230769230769229</v>
      </c>
      <c r="K183" s="2">
        <f t="shared" ref="K183:O183" si="212">C183/13</f>
        <v>0.30769230769230771</v>
      </c>
      <c r="L183" s="2">
        <f t="shared" si="212"/>
        <v>0</v>
      </c>
      <c r="M183" s="2">
        <f t="shared" si="212"/>
        <v>0</v>
      </c>
      <c r="N183" s="2">
        <f t="shared" si="212"/>
        <v>0</v>
      </c>
      <c r="O183" s="2">
        <f t="shared" si="212"/>
        <v>0</v>
      </c>
      <c r="P183" s="103">
        <f t="shared" si="188"/>
        <v>1</v>
      </c>
    </row>
    <row r="184" spans="1:16" x14ac:dyDescent="0.25">
      <c r="A184" s="3"/>
      <c r="B184" s="2"/>
      <c r="C184" s="2"/>
      <c r="D184" s="2"/>
      <c r="E184" s="2"/>
      <c r="F184" s="2"/>
      <c r="G184" s="50"/>
      <c r="I184" s="6" t="s">
        <v>235</v>
      </c>
      <c r="J184" s="2">
        <f>J183*J1</f>
        <v>0</v>
      </c>
      <c r="K184" s="2">
        <f t="shared" ref="K184:O184" si="213">K183*K1</f>
        <v>0.30769230769230771</v>
      </c>
      <c r="L184" s="2">
        <f t="shared" si="213"/>
        <v>0</v>
      </c>
      <c r="M184" s="2">
        <f t="shared" si="213"/>
        <v>0</v>
      </c>
      <c r="N184" s="2">
        <f t="shared" si="213"/>
        <v>0</v>
      </c>
      <c r="O184" s="2">
        <f t="shared" si="213"/>
        <v>0</v>
      </c>
      <c r="P184" s="103">
        <f t="shared" si="188"/>
        <v>0.30769230769230771</v>
      </c>
    </row>
    <row r="185" spans="1:16" x14ac:dyDescent="0.25">
      <c r="A185" s="3" t="s">
        <v>131</v>
      </c>
      <c r="B185" s="2">
        <v>5</v>
      </c>
      <c r="C185" s="2">
        <v>8</v>
      </c>
      <c r="D185" s="2"/>
      <c r="E185" s="2"/>
      <c r="F185" s="2"/>
      <c r="G185" s="50"/>
      <c r="I185" s="6" t="s">
        <v>234</v>
      </c>
      <c r="J185" s="2">
        <f>B185/13</f>
        <v>0.38461538461538464</v>
      </c>
      <c r="K185" s="2">
        <f t="shared" ref="K185:O185" si="214">C185/13</f>
        <v>0.61538461538461542</v>
      </c>
      <c r="L185" s="2">
        <f t="shared" si="214"/>
        <v>0</v>
      </c>
      <c r="M185" s="2">
        <f t="shared" si="214"/>
        <v>0</v>
      </c>
      <c r="N185" s="2">
        <f t="shared" si="214"/>
        <v>0</v>
      </c>
      <c r="O185" s="2">
        <f t="shared" si="214"/>
        <v>0</v>
      </c>
      <c r="P185" s="103">
        <f t="shared" si="188"/>
        <v>1</v>
      </c>
    </row>
    <row r="186" spans="1:16" x14ac:dyDescent="0.25">
      <c r="A186" s="3"/>
      <c r="B186" s="2"/>
      <c r="C186" s="2"/>
      <c r="D186" s="2"/>
      <c r="E186" s="2"/>
      <c r="F186" s="2"/>
      <c r="G186" s="50"/>
      <c r="I186" s="6" t="s">
        <v>235</v>
      </c>
      <c r="J186" s="2">
        <f>J185*J1</f>
        <v>0</v>
      </c>
      <c r="K186" s="2">
        <f t="shared" ref="K186:O186" si="215">K185*K1</f>
        <v>0.61538461538461542</v>
      </c>
      <c r="L186" s="2">
        <f t="shared" si="215"/>
        <v>0</v>
      </c>
      <c r="M186" s="2">
        <f t="shared" si="215"/>
        <v>0</v>
      </c>
      <c r="N186" s="2">
        <f t="shared" si="215"/>
        <v>0</v>
      </c>
      <c r="O186" s="2">
        <f t="shared" si="215"/>
        <v>0</v>
      </c>
      <c r="P186" s="103">
        <f t="shared" si="188"/>
        <v>0.61538461538461542</v>
      </c>
    </row>
    <row r="187" spans="1:16" x14ac:dyDescent="0.25">
      <c r="A187" s="16" t="s">
        <v>214</v>
      </c>
      <c r="B187" s="17"/>
      <c r="C187" s="17"/>
      <c r="D187" s="17"/>
      <c r="E187" s="17"/>
      <c r="F187" s="17"/>
      <c r="G187" s="121"/>
      <c r="I187" s="106"/>
      <c r="J187" s="22"/>
      <c r="K187" s="22"/>
      <c r="L187" s="22"/>
      <c r="M187" s="22"/>
      <c r="N187" s="22"/>
      <c r="O187" s="22"/>
      <c r="P187" s="103">
        <f t="shared" si="188"/>
        <v>0</v>
      </c>
    </row>
    <row r="188" spans="1:16" ht="30" x14ac:dyDescent="0.25">
      <c r="A188" s="3" t="s">
        <v>132</v>
      </c>
      <c r="B188" s="2">
        <v>1</v>
      </c>
      <c r="C188" s="2">
        <v>12</v>
      </c>
      <c r="D188" s="2"/>
      <c r="E188" s="2"/>
      <c r="F188" s="2"/>
      <c r="G188" s="50"/>
      <c r="I188" s="6" t="s">
        <v>234</v>
      </c>
      <c r="J188" s="2">
        <f>B188/13</f>
        <v>7.6923076923076927E-2</v>
      </c>
      <c r="K188" s="2">
        <f t="shared" ref="K188:O188" si="216">C188/13</f>
        <v>0.92307692307692313</v>
      </c>
      <c r="L188" s="2">
        <f t="shared" si="216"/>
        <v>0</v>
      </c>
      <c r="M188" s="2">
        <f t="shared" si="216"/>
        <v>0</v>
      </c>
      <c r="N188" s="2">
        <f t="shared" si="216"/>
        <v>0</v>
      </c>
      <c r="O188" s="2">
        <f t="shared" si="216"/>
        <v>0</v>
      </c>
      <c r="P188" s="103">
        <f t="shared" si="188"/>
        <v>1</v>
      </c>
    </row>
    <row r="189" spans="1:16" x14ac:dyDescent="0.25">
      <c r="A189" s="3"/>
      <c r="B189" s="2"/>
      <c r="C189" s="2"/>
      <c r="D189" s="2"/>
      <c r="E189" s="2"/>
      <c r="F189" s="2"/>
      <c r="G189" s="50"/>
      <c r="I189" s="6" t="s">
        <v>235</v>
      </c>
      <c r="J189" s="2">
        <f>J188*J1</f>
        <v>0</v>
      </c>
      <c r="K189" s="2">
        <f t="shared" ref="K189:O189" si="217">K188*K1</f>
        <v>0.92307692307692313</v>
      </c>
      <c r="L189" s="2">
        <f t="shared" si="217"/>
        <v>0</v>
      </c>
      <c r="M189" s="2">
        <f t="shared" si="217"/>
        <v>0</v>
      </c>
      <c r="N189" s="2">
        <f t="shared" si="217"/>
        <v>0</v>
      </c>
      <c r="O189" s="2">
        <f t="shared" si="217"/>
        <v>0</v>
      </c>
      <c r="P189" s="103">
        <f t="shared" si="188"/>
        <v>0.92307692307692313</v>
      </c>
    </row>
    <row r="190" spans="1:16" ht="30" x14ac:dyDescent="0.25">
      <c r="A190" s="3" t="s">
        <v>133</v>
      </c>
      <c r="B190" s="2"/>
      <c r="C190" s="2">
        <v>4</v>
      </c>
      <c r="D190" s="2">
        <v>9</v>
      </c>
      <c r="E190" s="2"/>
      <c r="F190" s="2"/>
      <c r="G190" s="50"/>
      <c r="I190" s="6" t="s">
        <v>234</v>
      </c>
      <c r="J190" s="2">
        <f>B190/13</f>
        <v>0</v>
      </c>
      <c r="K190" s="2">
        <f t="shared" ref="K190:O190" si="218">C190/13</f>
        <v>0.30769230769230771</v>
      </c>
      <c r="L190" s="2">
        <f t="shared" si="218"/>
        <v>0.69230769230769229</v>
      </c>
      <c r="M190" s="2">
        <f t="shared" si="218"/>
        <v>0</v>
      </c>
      <c r="N190" s="2">
        <f t="shared" si="218"/>
        <v>0</v>
      </c>
      <c r="O190" s="2">
        <f t="shared" si="218"/>
        <v>0</v>
      </c>
      <c r="P190" s="103">
        <f t="shared" si="188"/>
        <v>1</v>
      </c>
    </row>
    <row r="191" spans="1:16" x14ac:dyDescent="0.25">
      <c r="A191" s="3"/>
      <c r="B191" s="2"/>
      <c r="C191" s="2"/>
      <c r="D191" s="2"/>
      <c r="E191" s="2"/>
      <c r="F191" s="2"/>
      <c r="G191" s="50"/>
      <c r="I191" s="6" t="s">
        <v>235</v>
      </c>
      <c r="J191" s="2">
        <f>J190*J1</f>
        <v>0</v>
      </c>
      <c r="K191" s="2">
        <f t="shared" ref="K191:O191" si="219">K190*K1</f>
        <v>0.30769230769230771</v>
      </c>
      <c r="L191" s="2">
        <f t="shared" si="219"/>
        <v>1.3846153846153846</v>
      </c>
      <c r="M191" s="2">
        <f t="shared" si="219"/>
        <v>0</v>
      </c>
      <c r="N191" s="2">
        <f t="shared" si="219"/>
        <v>0</v>
      </c>
      <c r="O191" s="2">
        <f t="shared" si="219"/>
        <v>0</v>
      </c>
      <c r="P191" s="103">
        <f t="shared" si="188"/>
        <v>1.6923076923076923</v>
      </c>
    </row>
    <row r="192" spans="1:16" x14ac:dyDescent="0.25">
      <c r="A192" s="3" t="s">
        <v>134</v>
      </c>
      <c r="B192" s="2">
        <v>2</v>
      </c>
      <c r="C192" s="2">
        <v>3</v>
      </c>
      <c r="D192" s="2">
        <v>8</v>
      </c>
      <c r="E192" s="2"/>
      <c r="F192" s="2"/>
      <c r="G192" s="50"/>
      <c r="I192" s="146" t="s">
        <v>234</v>
      </c>
      <c r="J192" s="2">
        <f>B192/13</f>
        <v>0.15384615384615385</v>
      </c>
      <c r="K192" s="2">
        <f t="shared" ref="K192:O192" si="220">C192/13</f>
        <v>0.23076923076923078</v>
      </c>
      <c r="L192" s="2">
        <f t="shared" si="220"/>
        <v>0.61538461538461542</v>
      </c>
      <c r="M192" s="2">
        <f t="shared" si="220"/>
        <v>0</v>
      </c>
      <c r="N192" s="2">
        <f t="shared" si="220"/>
        <v>0</v>
      </c>
      <c r="O192" s="2">
        <f t="shared" si="220"/>
        <v>0</v>
      </c>
      <c r="P192" s="103">
        <f t="shared" si="188"/>
        <v>1</v>
      </c>
    </row>
    <row r="193" spans="1:16" x14ac:dyDescent="0.25">
      <c r="A193" s="3"/>
      <c r="B193" s="2"/>
      <c r="C193" s="2"/>
      <c r="D193" s="2"/>
      <c r="E193" s="2"/>
      <c r="F193" s="2"/>
      <c r="G193" s="50"/>
      <c r="I193" s="6" t="s">
        <v>235</v>
      </c>
      <c r="J193" s="2">
        <f>J192*J1</f>
        <v>0</v>
      </c>
      <c r="K193" s="2">
        <f t="shared" ref="K193:O193" si="221">K192*K1</f>
        <v>0.23076923076923078</v>
      </c>
      <c r="L193" s="2">
        <f t="shared" si="221"/>
        <v>1.2307692307692308</v>
      </c>
      <c r="M193" s="2">
        <f t="shared" si="221"/>
        <v>0</v>
      </c>
      <c r="N193" s="2">
        <f t="shared" si="221"/>
        <v>0</v>
      </c>
      <c r="O193" s="2">
        <f t="shared" si="221"/>
        <v>0</v>
      </c>
      <c r="P193" s="103">
        <f t="shared" si="188"/>
        <v>1.4615384615384617</v>
      </c>
    </row>
    <row r="194" spans="1:16" ht="30" x14ac:dyDescent="0.25">
      <c r="A194" s="16" t="s">
        <v>215</v>
      </c>
      <c r="B194" s="17"/>
      <c r="C194" s="17"/>
      <c r="D194" s="17"/>
      <c r="E194" s="17"/>
      <c r="F194" s="17"/>
      <c r="G194" s="121"/>
      <c r="I194" s="106"/>
      <c r="J194" s="22"/>
      <c r="K194" s="22"/>
      <c r="L194" s="22"/>
      <c r="M194" s="22"/>
      <c r="N194" s="22"/>
      <c r="O194" s="22"/>
      <c r="P194" s="107"/>
    </row>
    <row r="195" spans="1:16" x14ac:dyDescent="0.25">
      <c r="A195" s="3" t="s">
        <v>135</v>
      </c>
      <c r="B195" s="2"/>
      <c r="C195" s="2"/>
      <c r="D195" s="2"/>
      <c r="E195" s="2">
        <v>3</v>
      </c>
      <c r="F195" s="2">
        <v>10</v>
      </c>
      <c r="G195" s="50"/>
      <c r="I195" s="6" t="s">
        <v>234</v>
      </c>
      <c r="J195" s="2">
        <f>B195/13</f>
        <v>0</v>
      </c>
      <c r="K195" s="2">
        <f t="shared" ref="K195:O195" si="222">C195/13</f>
        <v>0</v>
      </c>
      <c r="L195" s="2">
        <f t="shared" si="222"/>
        <v>0</v>
      </c>
      <c r="M195" s="2">
        <f t="shared" si="222"/>
        <v>0.23076923076923078</v>
      </c>
      <c r="N195" s="2">
        <f t="shared" si="222"/>
        <v>0.76923076923076927</v>
      </c>
      <c r="O195" s="2">
        <f t="shared" si="222"/>
        <v>0</v>
      </c>
      <c r="P195" s="143">
        <f>SUM(J195:O195)</f>
        <v>1</v>
      </c>
    </row>
    <row r="196" spans="1:16" x14ac:dyDescent="0.25">
      <c r="A196" s="3"/>
      <c r="B196" s="2"/>
      <c r="C196" s="2"/>
      <c r="D196" s="2"/>
      <c r="E196" s="2"/>
      <c r="F196" s="2"/>
      <c r="G196" s="50"/>
      <c r="I196" s="6" t="s">
        <v>235</v>
      </c>
      <c r="J196" s="2">
        <f>J195*J1</f>
        <v>0</v>
      </c>
      <c r="K196" s="2">
        <f t="shared" ref="K196:O196" si="223">K195*K1</f>
        <v>0</v>
      </c>
      <c r="L196" s="2">
        <f t="shared" si="223"/>
        <v>0</v>
      </c>
      <c r="M196" s="2">
        <f t="shared" si="223"/>
        <v>0.69230769230769229</v>
      </c>
      <c r="N196" s="2">
        <f t="shared" si="223"/>
        <v>3.0769230769230771</v>
      </c>
      <c r="O196" s="2">
        <f t="shared" si="223"/>
        <v>0</v>
      </c>
      <c r="P196" s="143">
        <f t="shared" ref="P196:P202" si="224">SUM(J196:O196)</f>
        <v>3.7692307692307692</v>
      </c>
    </row>
    <row r="197" spans="1:16" ht="30" x14ac:dyDescent="0.25">
      <c r="A197" s="3" t="s">
        <v>136</v>
      </c>
      <c r="B197" s="2"/>
      <c r="C197" s="2"/>
      <c r="D197" s="2"/>
      <c r="E197" s="2">
        <v>1</v>
      </c>
      <c r="F197" s="2">
        <v>12</v>
      </c>
      <c r="G197" s="50"/>
      <c r="I197" s="6" t="s">
        <v>234</v>
      </c>
      <c r="J197" s="2">
        <f>B197/13</f>
        <v>0</v>
      </c>
      <c r="K197" s="2">
        <f t="shared" ref="K197:O197" si="225">C197/13</f>
        <v>0</v>
      </c>
      <c r="L197" s="2">
        <f t="shared" si="225"/>
        <v>0</v>
      </c>
      <c r="M197" s="2">
        <f t="shared" si="225"/>
        <v>7.6923076923076927E-2</v>
      </c>
      <c r="N197" s="2">
        <f t="shared" si="225"/>
        <v>0.92307692307692313</v>
      </c>
      <c r="O197" s="2">
        <f t="shared" si="225"/>
        <v>0</v>
      </c>
      <c r="P197" s="143">
        <f t="shared" si="224"/>
        <v>1</v>
      </c>
    </row>
    <row r="198" spans="1:16" x14ac:dyDescent="0.25">
      <c r="A198" s="3"/>
      <c r="B198" s="2"/>
      <c r="C198" s="2"/>
      <c r="D198" s="2"/>
      <c r="E198" s="2"/>
      <c r="F198" s="2"/>
      <c r="G198" s="50"/>
      <c r="I198" s="6" t="s">
        <v>235</v>
      </c>
      <c r="J198" s="2">
        <f>J197*J1</f>
        <v>0</v>
      </c>
      <c r="K198" s="2">
        <f t="shared" ref="K198:O198" si="226">K197*K1</f>
        <v>0</v>
      </c>
      <c r="L198" s="2">
        <f t="shared" si="226"/>
        <v>0</v>
      </c>
      <c r="M198" s="2">
        <f t="shared" si="226"/>
        <v>0.23076923076923078</v>
      </c>
      <c r="N198" s="2">
        <f t="shared" si="226"/>
        <v>3.6923076923076925</v>
      </c>
      <c r="O198" s="2">
        <f t="shared" si="226"/>
        <v>0</v>
      </c>
      <c r="P198" s="143">
        <f t="shared" si="224"/>
        <v>3.9230769230769234</v>
      </c>
    </row>
    <row r="199" spans="1:16" ht="30" x14ac:dyDescent="0.25">
      <c r="A199" s="3" t="s">
        <v>137</v>
      </c>
      <c r="B199" s="2"/>
      <c r="C199" s="2"/>
      <c r="D199" s="2">
        <v>2</v>
      </c>
      <c r="E199" s="2">
        <v>11</v>
      </c>
      <c r="F199" s="2"/>
      <c r="G199" s="50"/>
      <c r="I199" s="6" t="s">
        <v>234</v>
      </c>
      <c r="J199" s="2">
        <f>B199/13</f>
        <v>0</v>
      </c>
      <c r="K199" s="2">
        <f t="shared" ref="K199:O199" si="227">C199/13</f>
        <v>0</v>
      </c>
      <c r="L199" s="2">
        <f t="shared" si="227"/>
        <v>0.15384615384615385</v>
      </c>
      <c r="M199" s="2">
        <f t="shared" si="227"/>
        <v>0.84615384615384615</v>
      </c>
      <c r="N199" s="2">
        <f t="shared" si="227"/>
        <v>0</v>
      </c>
      <c r="O199" s="2">
        <f t="shared" si="227"/>
        <v>0</v>
      </c>
      <c r="P199" s="143">
        <f t="shared" si="224"/>
        <v>1</v>
      </c>
    </row>
    <row r="200" spans="1:16" x14ac:dyDescent="0.25">
      <c r="A200" s="3"/>
      <c r="B200" s="2"/>
      <c r="C200" s="2"/>
      <c r="D200" s="2"/>
      <c r="E200" s="2"/>
      <c r="F200" s="2"/>
      <c r="G200" s="50"/>
      <c r="I200" s="6" t="s">
        <v>235</v>
      </c>
      <c r="J200" s="2">
        <f>J199*J1</f>
        <v>0</v>
      </c>
      <c r="K200" s="2">
        <f t="shared" ref="K200:O200" si="228">K199*K1</f>
        <v>0</v>
      </c>
      <c r="L200" s="2">
        <f t="shared" si="228"/>
        <v>0.30769230769230771</v>
      </c>
      <c r="M200" s="2">
        <f t="shared" si="228"/>
        <v>2.5384615384615383</v>
      </c>
      <c r="N200" s="2">
        <f t="shared" si="228"/>
        <v>0</v>
      </c>
      <c r="O200" s="2">
        <f t="shared" si="228"/>
        <v>0</v>
      </c>
      <c r="P200" s="143">
        <f t="shared" si="224"/>
        <v>2.8461538461538458</v>
      </c>
    </row>
    <row r="201" spans="1:16" ht="30" x14ac:dyDescent="0.25">
      <c r="A201" s="3" t="s">
        <v>138</v>
      </c>
      <c r="B201" s="2"/>
      <c r="C201" s="2"/>
      <c r="D201" s="2">
        <v>10</v>
      </c>
      <c r="E201" s="2">
        <v>3</v>
      </c>
      <c r="F201" s="2"/>
      <c r="G201" s="50"/>
      <c r="I201" s="146" t="s">
        <v>234</v>
      </c>
      <c r="J201" s="2">
        <f>B201/13</f>
        <v>0</v>
      </c>
      <c r="K201" s="2">
        <f t="shared" ref="K201:N201" si="229">C201/13</f>
        <v>0</v>
      </c>
      <c r="L201" s="2">
        <f t="shared" si="229"/>
        <v>0.76923076923076927</v>
      </c>
      <c r="M201" s="2">
        <f t="shared" si="229"/>
        <v>0.23076923076923078</v>
      </c>
      <c r="N201" s="2">
        <f t="shared" si="229"/>
        <v>0</v>
      </c>
      <c r="O201" s="2">
        <f>F194/13</f>
        <v>0</v>
      </c>
      <c r="P201" s="143">
        <f t="shared" si="224"/>
        <v>1</v>
      </c>
    </row>
    <row r="202" spans="1:16" x14ac:dyDescent="0.25">
      <c r="A202" s="3"/>
      <c r="B202" s="2"/>
      <c r="C202" s="2"/>
      <c r="D202" s="2"/>
      <c r="E202" s="2"/>
      <c r="F202" s="2"/>
      <c r="G202" s="50"/>
      <c r="I202" s="6" t="s">
        <v>235</v>
      </c>
      <c r="J202" s="2">
        <f>J201*J1</f>
        <v>0</v>
      </c>
      <c r="K202" s="2">
        <f t="shared" ref="K202:O202" si="230">K201*K1</f>
        <v>0</v>
      </c>
      <c r="L202" s="2">
        <f t="shared" si="230"/>
        <v>1.5384615384615385</v>
      </c>
      <c r="M202" s="2">
        <f t="shared" si="230"/>
        <v>0.69230769230769229</v>
      </c>
      <c r="N202" s="2">
        <f t="shared" si="230"/>
        <v>0</v>
      </c>
      <c r="O202" s="2">
        <f t="shared" si="230"/>
        <v>0</v>
      </c>
      <c r="P202" s="143">
        <f t="shared" si="224"/>
        <v>2.2307692307692308</v>
      </c>
    </row>
    <row r="203" spans="1:16" x14ac:dyDescent="0.25">
      <c r="A203" s="16" t="s">
        <v>216</v>
      </c>
      <c r="B203" s="17"/>
      <c r="C203" s="17"/>
      <c r="D203" s="17"/>
      <c r="E203" s="17"/>
      <c r="F203" s="17"/>
      <c r="G203" s="121"/>
      <c r="I203" s="106"/>
      <c r="J203" s="22"/>
      <c r="K203" s="22"/>
      <c r="L203" s="22"/>
      <c r="M203" s="22"/>
      <c r="N203" s="22"/>
      <c r="O203" s="22"/>
      <c r="P203" s="107"/>
    </row>
    <row r="204" spans="1:16" ht="30" x14ac:dyDescent="0.25">
      <c r="A204" s="7" t="s">
        <v>139</v>
      </c>
      <c r="B204" s="2"/>
      <c r="C204" s="2">
        <v>4</v>
      </c>
      <c r="D204" s="2">
        <v>9</v>
      </c>
      <c r="E204" s="2"/>
      <c r="F204" s="2"/>
      <c r="G204" s="50"/>
      <c r="I204" s="6" t="s">
        <v>234</v>
      </c>
      <c r="J204" s="2">
        <f>B204/13</f>
        <v>0</v>
      </c>
      <c r="K204" s="2">
        <f t="shared" ref="K204:O204" si="231">C204/13</f>
        <v>0.30769230769230771</v>
      </c>
      <c r="L204" s="2">
        <f t="shared" si="231"/>
        <v>0.69230769230769229</v>
      </c>
      <c r="M204" s="2">
        <f t="shared" si="231"/>
        <v>0</v>
      </c>
      <c r="N204" s="2">
        <f t="shared" si="231"/>
        <v>0</v>
      </c>
      <c r="O204" s="2">
        <f t="shared" si="231"/>
        <v>0</v>
      </c>
      <c r="P204" s="143">
        <f>SUM(J204:O204)</f>
        <v>1</v>
      </c>
    </row>
    <row r="205" spans="1:16" x14ac:dyDescent="0.25">
      <c r="A205" s="7"/>
      <c r="B205" s="2"/>
      <c r="C205" s="2"/>
      <c r="D205" s="2"/>
      <c r="E205" s="2"/>
      <c r="F205" s="2"/>
      <c r="G205" s="50"/>
      <c r="I205" s="6" t="s">
        <v>235</v>
      </c>
      <c r="J205" s="2">
        <f>J204*J1</f>
        <v>0</v>
      </c>
      <c r="K205" s="2">
        <f t="shared" ref="K205:O205" si="232">K204*K1</f>
        <v>0.30769230769230771</v>
      </c>
      <c r="L205" s="2">
        <f t="shared" si="232"/>
        <v>1.3846153846153846</v>
      </c>
      <c r="M205" s="2">
        <f t="shared" si="232"/>
        <v>0</v>
      </c>
      <c r="N205" s="2">
        <f t="shared" si="232"/>
        <v>0</v>
      </c>
      <c r="O205" s="2">
        <f t="shared" si="232"/>
        <v>0</v>
      </c>
      <c r="P205" s="143">
        <f t="shared" ref="P205:P209" si="233">SUM(J205:O205)</f>
        <v>1.6923076923076923</v>
      </c>
    </row>
    <row r="206" spans="1:16" ht="30" x14ac:dyDescent="0.25">
      <c r="A206" s="3" t="s">
        <v>140</v>
      </c>
      <c r="B206" s="2">
        <v>1</v>
      </c>
      <c r="C206" s="2">
        <v>2</v>
      </c>
      <c r="D206" s="2">
        <v>10</v>
      </c>
      <c r="E206" s="2"/>
      <c r="F206" s="2"/>
      <c r="G206" s="50"/>
      <c r="I206" s="6" t="s">
        <v>234</v>
      </c>
      <c r="J206" s="2">
        <f>B206/13</f>
        <v>7.6923076923076927E-2</v>
      </c>
      <c r="K206" s="2">
        <f t="shared" ref="K206:O206" si="234">C206/13</f>
        <v>0.15384615384615385</v>
      </c>
      <c r="L206" s="2">
        <f t="shared" si="234"/>
        <v>0.76923076923076927</v>
      </c>
      <c r="M206" s="2">
        <f t="shared" si="234"/>
        <v>0</v>
      </c>
      <c r="N206" s="2">
        <f t="shared" si="234"/>
        <v>0</v>
      </c>
      <c r="O206" s="2">
        <f t="shared" si="234"/>
        <v>0</v>
      </c>
      <c r="P206" s="143">
        <f t="shared" si="233"/>
        <v>1</v>
      </c>
    </row>
    <row r="207" spans="1:16" x14ac:dyDescent="0.25">
      <c r="A207" s="3"/>
      <c r="B207" s="2"/>
      <c r="C207" s="2"/>
      <c r="D207" s="2"/>
      <c r="E207" s="2"/>
      <c r="F207" s="2"/>
      <c r="G207" s="50"/>
      <c r="I207" s="6" t="s">
        <v>235</v>
      </c>
      <c r="J207" s="2">
        <f>J206*J1</f>
        <v>0</v>
      </c>
      <c r="K207" s="2">
        <f t="shared" ref="K207:O207" si="235">K206*K1</f>
        <v>0.15384615384615385</v>
      </c>
      <c r="L207" s="2">
        <f t="shared" si="235"/>
        <v>1.5384615384615385</v>
      </c>
      <c r="M207" s="2">
        <f t="shared" si="235"/>
        <v>0</v>
      </c>
      <c r="N207" s="2">
        <f t="shared" si="235"/>
        <v>0</v>
      </c>
      <c r="O207" s="2">
        <f t="shared" si="235"/>
        <v>0</v>
      </c>
      <c r="P207" s="143">
        <f t="shared" si="233"/>
        <v>1.6923076923076925</v>
      </c>
    </row>
    <row r="208" spans="1:16" ht="30" x14ac:dyDescent="0.25">
      <c r="A208" s="3" t="s">
        <v>141</v>
      </c>
      <c r="B208" s="2"/>
      <c r="C208" s="2">
        <v>2</v>
      </c>
      <c r="D208" s="2">
        <v>11</v>
      </c>
      <c r="E208" s="2"/>
      <c r="F208" s="2"/>
      <c r="G208" s="50"/>
      <c r="I208" s="6" t="s">
        <v>234</v>
      </c>
      <c r="J208" s="2">
        <f>B208/13</f>
        <v>0</v>
      </c>
      <c r="K208" s="2">
        <f t="shared" ref="K208:O208" si="236">C208/13</f>
        <v>0.15384615384615385</v>
      </c>
      <c r="L208" s="2">
        <f t="shared" si="236"/>
        <v>0.84615384615384615</v>
      </c>
      <c r="M208" s="2">
        <f t="shared" si="236"/>
        <v>0</v>
      </c>
      <c r="N208" s="2">
        <f t="shared" si="236"/>
        <v>0</v>
      </c>
      <c r="O208" s="2">
        <f t="shared" si="236"/>
        <v>0</v>
      </c>
      <c r="P208" s="143">
        <f t="shared" si="233"/>
        <v>1</v>
      </c>
    </row>
    <row r="209" spans="1:20" ht="15.75" thickBot="1" x14ac:dyDescent="0.3">
      <c r="A209" s="9"/>
      <c r="B209" s="10"/>
      <c r="C209" s="10"/>
      <c r="D209" s="10"/>
      <c r="E209" s="10"/>
      <c r="F209" s="10"/>
      <c r="G209" s="51"/>
      <c r="I209" s="104" t="s">
        <v>235</v>
      </c>
      <c r="J209" s="10">
        <f>J208*J1</f>
        <v>0</v>
      </c>
      <c r="K209" s="10">
        <f t="shared" ref="K209:O209" si="237">K208*K1</f>
        <v>0.15384615384615385</v>
      </c>
      <c r="L209" s="10">
        <f t="shared" si="237"/>
        <v>1.6923076923076923</v>
      </c>
      <c r="M209" s="10">
        <f t="shared" si="237"/>
        <v>0</v>
      </c>
      <c r="N209" s="10">
        <f t="shared" si="237"/>
        <v>0</v>
      </c>
      <c r="O209" s="10">
        <f t="shared" si="237"/>
        <v>0</v>
      </c>
      <c r="P209" s="144">
        <f t="shared" si="233"/>
        <v>1.8461538461538463</v>
      </c>
    </row>
    <row r="210" spans="1:20" ht="15.75" thickBot="1" x14ac:dyDescent="0.3">
      <c r="A210" s="98" t="s">
        <v>217</v>
      </c>
      <c r="B210" s="133"/>
      <c r="C210" s="133"/>
      <c r="D210" s="133"/>
      <c r="E210" s="133"/>
      <c r="F210" s="133"/>
      <c r="G210" s="134"/>
    </row>
    <row r="211" spans="1:20" ht="45.75" thickBot="1" x14ac:dyDescent="0.3">
      <c r="A211" s="7" t="s">
        <v>142</v>
      </c>
      <c r="B211" s="2">
        <v>1</v>
      </c>
      <c r="C211" s="2">
        <v>8</v>
      </c>
      <c r="D211" s="2">
        <v>4</v>
      </c>
      <c r="E211" s="2"/>
      <c r="F211" s="2"/>
      <c r="G211" s="50"/>
      <c r="I211" s="141" t="s">
        <v>234</v>
      </c>
      <c r="J211" s="99">
        <f>B211/13</f>
        <v>7.6923076923076927E-2</v>
      </c>
      <c r="K211" s="99">
        <f t="shared" ref="K211:O211" si="238">C211/13</f>
        <v>0.61538461538461542</v>
      </c>
      <c r="L211" s="99">
        <f t="shared" si="238"/>
        <v>0.30769230769230771</v>
      </c>
      <c r="M211" s="99">
        <f t="shared" si="238"/>
        <v>0</v>
      </c>
      <c r="N211" s="99">
        <f t="shared" si="238"/>
        <v>0</v>
      </c>
      <c r="O211" s="99">
        <f t="shared" si="238"/>
        <v>0</v>
      </c>
      <c r="P211" s="142">
        <f>SUM(J211:O211)</f>
        <v>1</v>
      </c>
      <c r="R211" s="235" t="s">
        <v>257</v>
      </c>
      <c r="S211" s="236"/>
      <c r="T211" s="145">
        <f>(P212+P214+P218)/4</f>
        <v>1.1923076923076925</v>
      </c>
    </row>
    <row r="212" spans="1:20" x14ac:dyDescent="0.25">
      <c r="A212" s="7"/>
      <c r="B212" s="2"/>
      <c r="C212" s="2"/>
      <c r="D212" s="2"/>
      <c r="E212" s="2"/>
      <c r="F212" s="2"/>
      <c r="G212" s="50"/>
      <c r="I212" s="6" t="s">
        <v>235</v>
      </c>
      <c r="J212" s="2">
        <f>J211*J1</f>
        <v>0</v>
      </c>
      <c r="K212" s="2">
        <f t="shared" ref="K212:O212" si="239">K211*K1</f>
        <v>0.61538461538461542</v>
      </c>
      <c r="L212" s="2">
        <f t="shared" si="239"/>
        <v>0.61538461538461542</v>
      </c>
      <c r="M212" s="2">
        <f t="shared" si="239"/>
        <v>0</v>
      </c>
      <c r="N212" s="2">
        <f t="shared" si="239"/>
        <v>0</v>
      </c>
      <c r="O212" s="2">
        <f t="shared" si="239"/>
        <v>0</v>
      </c>
      <c r="P212" s="143">
        <f t="shared" ref="P212:P218" si="240">SUM(J212:O212)</f>
        <v>1.2307692307692308</v>
      </c>
    </row>
    <row r="213" spans="1:20" ht="30" x14ac:dyDescent="0.25">
      <c r="A213" s="3" t="s">
        <v>143</v>
      </c>
      <c r="B213" s="2"/>
      <c r="C213" s="2">
        <v>4</v>
      </c>
      <c r="D213" s="2">
        <v>9</v>
      </c>
      <c r="E213" s="2"/>
      <c r="F213" s="2"/>
      <c r="G213" s="50"/>
      <c r="I213" s="6" t="s">
        <v>234</v>
      </c>
      <c r="J213" s="2">
        <f>B213/13</f>
        <v>0</v>
      </c>
      <c r="K213" s="2">
        <f t="shared" ref="K213:O213" si="241">C213/13</f>
        <v>0.30769230769230771</v>
      </c>
      <c r="L213" s="2">
        <f t="shared" si="241"/>
        <v>0.69230769230769229</v>
      </c>
      <c r="M213" s="2">
        <f t="shared" si="241"/>
        <v>0</v>
      </c>
      <c r="N213" s="2">
        <f t="shared" si="241"/>
        <v>0</v>
      </c>
      <c r="O213" s="2">
        <f t="shared" si="241"/>
        <v>0</v>
      </c>
      <c r="P213" s="143">
        <f t="shared" si="240"/>
        <v>1</v>
      </c>
    </row>
    <row r="214" spans="1:20" x14ac:dyDescent="0.25">
      <c r="A214" s="3"/>
      <c r="B214" s="2"/>
      <c r="C214" s="2"/>
      <c r="D214" s="2"/>
      <c r="E214" s="2"/>
      <c r="F214" s="2"/>
      <c r="G214" s="50"/>
      <c r="I214" s="6" t="s">
        <v>235</v>
      </c>
      <c r="J214" s="2">
        <f>J213*J1</f>
        <v>0</v>
      </c>
      <c r="K214" s="2">
        <f t="shared" ref="K214:O214" si="242">K213*K1</f>
        <v>0.30769230769230771</v>
      </c>
      <c r="L214" s="2">
        <f t="shared" si="242"/>
        <v>1.3846153846153846</v>
      </c>
      <c r="M214" s="2">
        <f t="shared" si="242"/>
        <v>0</v>
      </c>
      <c r="N214" s="2">
        <f t="shared" si="242"/>
        <v>0</v>
      </c>
      <c r="O214" s="2">
        <f t="shared" si="242"/>
        <v>0</v>
      </c>
      <c r="P214" s="143">
        <f t="shared" si="240"/>
        <v>1.6923076923076923</v>
      </c>
    </row>
    <row r="215" spans="1:20" ht="45" x14ac:dyDescent="0.25">
      <c r="A215" s="3" t="s">
        <v>144</v>
      </c>
      <c r="B215" s="2"/>
      <c r="C215" s="2">
        <v>1</v>
      </c>
      <c r="D215" s="2">
        <v>12</v>
      </c>
      <c r="E215" s="2"/>
      <c r="F215" s="2"/>
      <c r="G215" s="50"/>
      <c r="I215" s="6" t="s">
        <v>234</v>
      </c>
      <c r="J215" s="2">
        <f>B215/13</f>
        <v>0</v>
      </c>
      <c r="K215" s="2">
        <f t="shared" ref="K215:O215" si="243">C215/13</f>
        <v>7.6923076923076927E-2</v>
      </c>
      <c r="L215" s="2">
        <f t="shared" si="243"/>
        <v>0.92307692307692313</v>
      </c>
      <c r="M215" s="2">
        <f t="shared" si="243"/>
        <v>0</v>
      </c>
      <c r="N215" s="2">
        <f t="shared" si="243"/>
        <v>0</v>
      </c>
      <c r="O215" s="2">
        <f t="shared" si="243"/>
        <v>0</v>
      </c>
      <c r="P215" s="143">
        <f t="shared" si="240"/>
        <v>1</v>
      </c>
    </row>
    <row r="216" spans="1:20" x14ac:dyDescent="0.25">
      <c r="A216" s="3"/>
      <c r="B216" s="2"/>
      <c r="C216" s="2"/>
      <c r="D216" s="2"/>
      <c r="E216" s="2"/>
      <c r="F216" s="2"/>
      <c r="G216" s="50"/>
      <c r="I216" s="6" t="s">
        <v>235</v>
      </c>
      <c r="J216" s="2">
        <f>J215*J1</f>
        <v>0</v>
      </c>
      <c r="K216" s="2">
        <f t="shared" ref="K216:O216" si="244">K215*K1</f>
        <v>7.6923076923076927E-2</v>
      </c>
      <c r="L216" s="2">
        <f t="shared" si="244"/>
        <v>1.8461538461538463</v>
      </c>
      <c r="M216" s="2">
        <f t="shared" si="244"/>
        <v>0</v>
      </c>
      <c r="N216" s="2">
        <f t="shared" si="244"/>
        <v>0</v>
      </c>
      <c r="O216" s="2">
        <f t="shared" si="244"/>
        <v>0</v>
      </c>
      <c r="P216" s="143">
        <f t="shared" si="240"/>
        <v>1.9230769230769231</v>
      </c>
    </row>
    <row r="217" spans="1:20" ht="30.75" thickBot="1" x14ac:dyDescent="0.3">
      <c r="A217" s="9" t="s">
        <v>145</v>
      </c>
      <c r="B217" s="10"/>
      <c r="C217" s="10">
        <v>2</v>
      </c>
      <c r="D217" s="10">
        <v>11</v>
      </c>
      <c r="E217" s="10"/>
      <c r="F217" s="10"/>
      <c r="G217" s="51"/>
      <c r="I217" s="6" t="s">
        <v>234</v>
      </c>
      <c r="J217" s="2">
        <f>B217/13</f>
        <v>0</v>
      </c>
      <c r="K217" s="2">
        <f t="shared" ref="K217:O217" si="245">C217/13</f>
        <v>0.15384615384615385</v>
      </c>
      <c r="L217" s="2">
        <f t="shared" si="245"/>
        <v>0.84615384615384615</v>
      </c>
      <c r="M217" s="2">
        <f t="shared" si="245"/>
        <v>0</v>
      </c>
      <c r="N217" s="2">
        <f t="shared" si="245"/>
        <v>0</v>
      </c>
      <c r="O217" s="2">
        <f t="shared" si="245"/>
        <v>0</v>
      </c>
      <c r="P217" s="143">
        <f t="shared" si="240"/>
        <v>1</v>
      </c>
    </row>
    <row r="218" spans="1:20" ht="15.75" thickBot="1" x14ac:dyDescent="0.3">
      <c r="I218" s="104" t="s">
        <v>235</v>
      </c>
      <c r="J218" s="10">
        <f>J217*J1</f>
        <v>0</v>
      </c>
      <c r="K218" s="10">
        <f t="shared" ref="K218:O218" si="246">K217*K1</f>
        <v>0.15384615384615385</v>
      </c>
      <c r="L218" s="10">
        <f t="shared" si="246"/>
        <v>1.6923076923076923</v>
      </c>
      <c r="M218" s="10">
        <f t="shared" si="246"/>
        <v>0</v>
      </c>
      <c r="N218" s="10">
        <f t="shared" si="246"/>
        <v>0</v>
      </c>
      <c r="O218" s="10">
        <f t="shared" si="246"/>
        <v>0</v>
      </c>
      <c r="P218" s="144">
        <f t="shared" si="240"/>
        <v>1.8461538461538463</v>
      </c>
    </row>
    <row r="220" spans="1:20" ht="15.75" thickBot="1" x14ac:dyDescent="0.3"/>
    <row r="221" spans="1:20" ht="15.75" thickBot="1" x14ac:dyDescent="0.3">
      <c r="A221" s="207" t="s">
        <v>291</v>
      </c>
      <c r="B221" s="216"/>
    </row>
    <row r="222" spans="1:20" x14ac:dyDescent="0.25">
      <c r="A222" s="97" t="s">
        <v>260</v>
      </c>
      <c r="B222" s="136">
        <v>0.59615384615384626</v>
      </c>
    </row>
    <row r="223" spans="1:20" x14ac:dyDescent="0.25">
      <c r="A223" s="106" t="s">
        <v>261</v>
      </c>
      <c r="B223" s="137">
        <v>0.92899408284023677</v>
      </c>
    </row>
    <row r="224" spans="1:20" x14ac:dyDescent="0.25">
      <c r="A224" s="106" t="s">
        <v>262</v>
      </c>
      <c r="B224" s="137">
        <v>1.8974358974358974</v>
      </c>
    </row>
    <row r="225" spans="1:2" x14ac:dyDescent="0.25">
      <c r="A225" s="106" t="s">
        <v>263</v>
      </c>
      <c r="B225" s="137">
        <v>2.1538461538461542</v>
      </c>
    </row>
    <row r="226" spans="1:2" x14ac:dyDescent="0.25">
      <c r="A226" s="106" t="s">
        <v>264</v>
      </c>
      <c r="B226" s="137">
        <v>1.3782248520710061</v>
      </c>
    </row>
    <row r="227" spans="1:2" ht="15.75" thickBot="1" x14ac:dyDescent="0.3">
      <c r="A227" s="108" t="s">
        <v>265</v>
      </c>
      <c r="B227" s="138">
        <v>1.1923076923076925</v>
      </c>
    </row>
    <row r="228" spans="1:2" ht="15.75" thickBot="1" x14ac:dyDescent="0.3">
      <c r="B228" s="29"/>
    </row>
    <row r="229" spans="1:2" ht="15.75" thickBot="1" x14ac:dyDescent="0.3">
      <c r="A229" s="111" t="s">
        <v>258</v>
      </c>
      <c r="B229" s="139">
        <f>AVERAGE(B222:B227)</f>
        <v>1.3578270874424723</v>
      </c>
    </row>
  </sheetData>
  <mergeCells count="13">
    <mergeCell ref="A221:B221"/>
    <mergeCell ref="B17:G17"/>
    <mergeCell ref="R18:S19"/>
    <mergeCell ref="R4:S5"/>
    <mergeCell ref="A1:A3"/>
    <mergeCell ref="B1:B2"/>
    <mergeCell ref="C1:C2"/>
    <mergeCell ref="D1:G1"/>
    <mergeCell ref="R50:S51"/>
    <mergeCell ref="R132:S132"/>
    <mergeCell ref="R158:S159"/>
    <mergeCell ref="R211:S211"/>
    <mergeCell ref="B26:G2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7"/>
  <sheetViews>
    <sheetView topLeftCell="A80" zoomScale="59" zoomScaleNormal="59" workbookViewId="0">
      <selection activeCell="M115" sqref="M115"/>
    </sheetView>
  </sheetViews>
  <sheetFormatPr baseColWidth="10" defaultRowHeight="15" x14ac:dyDescent="0.25"/>
  <cols>
    <col min="1" max="1" width="68" customWidth="1"/>
    <col min="2" max="5" width="9.7109375" customWidth="1"/>
    <col min="6" max="6" width="9.140625" customWidth="1"/>
    <col min="7" max="7" width="9.7109375" customWidth="1"/>
  </cols>
  <sheetData>
    <row r="1" spans="1:21" ht="15.75" thickBot="1" x14ac:dyDescent="0.3"/>
    <row r="2" spans="1:21" x14ac:dyDescent="0.25">
      <c r="A2" s="217" t="s">
        <v>0</v>
      </c>
      <c r="B2" s="213" t="s">
        <v>227</v>
      </c>
      <c r="C2" s="211" t="s">
        <v>228</v>
      </c>
      <c r="D2" s="213" t="s">
        <v>229</v>
      </c>
      <c r="E2" s="214"/>
      <c r="F2" s="214"/>
      <c r="G2" s="215"/>
    </row>
    <row r="3" spans="1:21" ht="45.75" thickBot="1" x14ac:dyDescent="0.3">
      <c r="A3" s="218"/>
      <c r="B3" s="232"/>
      <c r="C3" s="233"/>
      <c r="D3" s="41" t="s">
        <v>233</v>
      </c>
      <c r="E3" s="1" t="s">
        <v>232</v>
      </c>
      <c r="F3" s="1" t="s">
        <v>231</v>
      </c>
      <c r="G3" s="48" t="s">
        <v>230</v>
      </c>
    </row>
    <row r="4" spans="1:21" ht="15.75" thickBot="1" x14ac:dyDescent="0.3">
      <c r="A4" s="219"/>
      <c r="B4" s="12">
        <v>0</v>
      </c>
      <c r="C4" s="12">
        <v>1</v>
      </c>
      <c r="D4" s="12">
        <v>2</v>
      </c>
      <c r="E4" s="12">
        <v>3</v>
      </c>
      <c r="F4" s="12">
        <v>4</v>
      </c>
      <c r="G4" s="49">
        <v>5</v>
      </c>
      <c r="J4" t="s">
        <v>236</v>
      </c>
      <c r="K4" s="13">
        <v>0</v>
      </c>
      <c r="L4" s="13">
        <v>1</v>
      </c>
      <c r="M4" s="13">
        <v>2</v>
      </c>
      <c r="N4" s="13">
        <v>3</v>
      </c>
      <c r="O4" s="13">
        <v>4</v>
      </c>
      <c r="P4" s="13">
        <v>5</v>
      </c>
      <c r="Q4" s="14" t="s">
        <v>237</v>
      </c>
      <c r="S4" s="197" t="s">
        <v>270</v>
      </c>
      <c r="T4" s="198"/>
      <c r="U4" s="227">
        <f>(Q8+Q10+Q12+Q14)/4</f>
        <v>0.9423076923076924</v>
      </c>
    </row>
    <row r="5" spans="1:21" ht="15.75" thickBot="1" x14ac:dyDescent="0.3">
      <c r="A5" s="8" t="s">
        <v>218</v>
      </c>
      <c r="B5" s="31"/>
      <c r="C5" s="31"/>
      <c r="D5" s="31"/>
      <c r="E5" s="31"/>
      <c r="F5" s="31"/>
      <c r="G5" s="131"/>
      <c r="Q5" s="15"/>
      <c r="S5" s="199"/>
      <c r="T5" s="200"/>
      <c r="U5" s="228"/>
    </row>
    <row r="6" spans="1:21" ht="15.75" thickBot="1" x14ac:dyDescent="0.3">
      <c r="A6" s="4" t="s">
        <v>179</v>
      </c>
      <c r="B6" s="32"/>
      <c r="C6" s="32"/>
      <c r="D6" s="32"/>
      <c r="E6" s="32"/>
      <c r="F6" s="32"/>
      <c r="G6" s="132"/>
      <c r="Q6" s="15"/>
    </row>
    <row r="7" spans="1:21" ht="30" x14ac:dyDescent="0.25">
      <c r="A7" s="7" t="s">
        <v>146</v>
      </c>
      <c r="B7" s="2">
        <v>3</v>
      </c>
      <c r="C7" s="2">
        <v>5</v>
      </c>
      <c r="D7" s="2">
        <v>4</v>
      </c>
      <c r="E7" s="2">
        <v>1</v>
      </c>
      <c r="F7" s="2">
        <v>0</v>
      </c>
      <c r="G7" s="50">
        <v>0</v>
      </c>
      <c r="J7" s="101" t="s">
        <v>234</v>
      </c>
      <c r="K7" s="99">
        <f t="shared" ref="K7:P7" si="0">B7/13</f>
        <v>0.23076923076923078</v>
      </c>
      <c r="L7" s="99">
        <f t="shared" si="0"/>
        <v>0.38461538461538464</v>
      </c>
      <c r="M7" s="99">
        <f t="shared" si="0"/>
        <v>0.30769230769230771</v>
      </c>
      <c r="N7" s="99">
        <f t="shared" si="0"/>
        <v>7.6923076923076927E-2</v>
      </c>
      <c r="O7" s="99">
        <f t="shared" si="0"/>
        <v>0</v>
      </c>
      <c r="P7" s="99">
        <f t="shared" si="0"/>
        <v>0</v>
      </c>
      <c r="Q7" s="102">
        <f t="shared" ref="Q7:Q14" si="1">SUM(K7:P7)</f>
        <v>1</v>
      </c>
    </row>
    <row r="8" spans="1:21" x14ac:dyDescent="0.25">
      <c r="A8" s="7"/>
      <c r="B8" s="2"/>
      <c r="C8" s="2"/>
      <c r="D8" s="2"/>
      <c r="E8" s="2"/>
      <c r="F8" s="2"/>
      <c r="G8" s="50"/>
      <c r="J8" s="6" t="s">
        <v>235</v>
      </c>
      <c r="K8" s="2">
        <f t="shared" ref="K8:P8" si="2">K7*K4</f>
        <v>0</v>
      </c>
      <c r="L8" s="2">
        <f t="shared" si="2"/>
        <v>0.38461538461538464</v>
      </c>
      <c r="M8" s="2">
        <f t="shared" si="2"/>
        <v>0.61538461538461542</v>
      </c>
      <c r="N8" s="2">
        <f t="shared" si="2"/>
        <v>0.23076923076923078</v>
      </c>
      <c r="O8" s="2">
        <f t="shared" si="2"/>
        <v>0</v>
      </c>
      <c r="P8" s="2">
        <f t="shared" si="2"/>
        <v>0</v>
      </c>
      <c r="Q8" s="103">
        <f t="shared" si="1"/>
        <v>1.2307692307692308</v>
      </c>
    </row>
    <row r="9" spans="1:21" ht="30" x14ac:dyDescent="0.25">
      <c r="A9" s="3" t="s">
        <v>147</v>
      </c>
      <c r="B9" s="2">
        <v>4</v>
      </c>
      <c r="C9" s="2">
        <v>6</v>
      </c>
      <c r="D9" s="2">
        <v>3</v>
      </c>
      <c r="E9" s="2">
        <v>0</v>
      </c>
      <c r="F9" s="2">
        <v>0</v>
      </c>
      <c r="G9" s="50">
        <v>0</v>
      </c>
      <c r="J9" s="6" t="s">
        <v>234</v>
      </c>
      <c r="K9" s="2">
        <f t="shared" ref="K9:P9" si="3">B9/13</f>
        <v>0.30769230769230771</v>
      </c>
      <c r="L9" s="2">
        <f t="shared" si="3"/>
        <v>0.46153846153846156</v>
      </c>
      <c r="M9" s="2">
        <f t="shared" si="3"/>
        <v>0.23076923076923078</v>
      </c>
      <c r="N9" s="2">
        <f t="shared" si="3"/>
        <v>0</v>
      </c>
      <c r="O9" s="2">
        <f t="shared" si="3"/>
        <v>0</v>
      </c>
      <c r="P9" s="2">
        <f t="shared" si="3"/>
        <v>0</v>
      </c>
      <c r="Q9" s="103">
        <f t="shared" si="1"/>
        <v>1</v>
      </c>
    </row>
    <row r="10" spans="1:21" x14ac:dyDescent="0.25">
      <c r="A10" s="3"/>
      <c r="B10" s="2"/>
      <c r="C10" s="2"/>
      <c r="D10" s="2"/>
      <c r="E10" s="2"/>
      <c r="F10" s="2"/>
      <c r="G10" s="50"/>
      <c r="J10" s="6" t="s">
        <v>235</v>
      </c>
      <c r="K10" s="2">
        <f t="shared" ref="K10:P10" si="4">K9*K4</f>
        <v>0</v>
      </c>
      <c r="L10" s="2">
        <f t="shared" si="4"/>
        <v>0.46153846153846156</v>
      </c>
      <c r="M10" s="2">
        <f t="shared" si="4"/>
        <v>0.46153846153846156</v>
      </c>
      <c r="N10" s="2">
        <f t="shared" si="4"/>
        <v>0</v>
      </c>
      <c r="O10" s="2">
        <f t="shared" si="4"/>
        <v>0</v>
      </c>
      <c r="P10" s="2">
        <f t="shared" si="4"/>
        <v>0</v>
      </c>
      <c r="Q10" s="103">
        <f t="shared" si="1"/>
        <v>0.92307692307692313</v>
      </c>
    </row>
    <row r="11" spans="1:21" ht="30" x14ac:dyDescent="0.25">
      <c r="A11" s="3" t="s">
        <v>148</v>
      </c>
      <c r="B11" s="2">
        <v>5</v>
      </c>
      <c r="C11" s="2">
        <v>5</v>
      </c>
      <c r="D11" s="2">
        <v>3</v>
      </c>
      <c r="E11" s="2">
        <v>0</v>
      </c>
      <c r="F11" s="2">
        <v>0</v>
      </c>
      <c r="G11" s="50">
        <v>0</v>
      </c>
      <c r="J11" s="6" t="s">
        <v>234</v>
      </c>
      <c r="K11" s="2">
        <f t="shared" ref="K11:P11" si="5">B11/13</f>
        <v>0.38461538461538464</v>
      </c>
      <c r="L11" s="2">
        <f t="shared" si="5"/>
        <v>0.38461538461538464</v>
      </c>
      <c r="M11" s="2">
        <f t="shared" si="5"/>
        <v>0.23076923076923078</v>
      </c>
      <c r="N11" s="2">
        <f t="shared" si="5"/>
        <v>0</v>
      </c>
      <c r="O11" s="2">
        <f t="shared" si="5"/>
        <v>0</v>
      </c>
      <c r="P11" s="2">
        <f t="shared" si="5"/>
        <v>0</v>
      </c>
      <c r="Q11" s="103">
        <f t="shared" si="1"/>
        <v>1</v>
      </c>
    </row>
    <row r="12" spans="1:21" x14ac:dyDescent="0.25">
      <c r="A12" s="3"/>
      <c r="B12" s="2"/>
      <c r="C12" s="2"/>
      <c r="D12" s="2"/>
      <c r="E12" s="2"/>
      <c r="F12" s="2"/>
      <c r="G12" s="50"/>
      <c r="J12" s="6" t="s">
        <v>235</v>
      </c>
      <c r="K12" s="2">
        <f t="shared" ref="K12:P12" si="6">K11*K4</f>
        <v>0</v>
      </c>
      <c r="L12" s="2">
        <f t="shared" si="6"/>
        <v>0.38461538461538464</v>
      </c>
      <c r="M12" s="2">
        <f t="shared" si="6"/>
        <v>0.46153846153846156</v>
      </c>
      <c r="N12" s="2">
        <f t="shared" si="6"/>
        <v>0</v>
      </c>
      <c r="O12" s="2">
        <f t="shared" si="6"/>
        <v>0</v>
      </c>
      <c r="P12" s="2">
        <f t="shared" si="6"/>
        <v>0</v>
      </c>
      <c r="Q12" s="103">
        <f t="shared" si="1"/>
        <v>0.84615384615384626</v>
      </c>
    </row>
    <row r="13" spans="1:21" ht="45" x14ac:dyDescent="0.25">
      <c r="A13" s="3" t="s">
        <v>149</v>
      </c>
      <c r="B13" s="2">
        <v>6</v>
      </c>
      <c r="C13" s="2">
        <v>4</v>
      </c>
      <c r="D13" s="2">
        <v>3</v>
      </c>
      <c r="E13" s="2">
        <v>0</v>
      </c>
      <c r="F13" s="2">
        <v>0</v>
      </c>
      <c r="G13" s="50">
        <v>0</v>
      </c>
      <c r="J13" s="6" t="s">
        <v>234</v>
      </c>
      <c r="K13" s="2">
        <f t="shared" ref="K13:P13" si="7">B13/13</f>
        <v>0.46153846153846156</v>
      </c>
      <c r="L13" s="2">
        <f t="shared" si="7"/>
        <v>0.30769230769230771</v>
      </c>
      <c r="M13" s="2">
        <f t="shared" si="7"/>
        <v>0.23076923076923078</v>
      </c>
      <c r="N13" s="2">
        <f t="shared" si="7"/>
        <v>0</v>
      </c>
      <c r="O13" s="2">
        <f t="shared" si="7"/>
        <v>0</v>
      </c>
      <c r="P13" s="2">
        <f t="shared" si="7"/>
        <v>0</v>
      </c>
      <c r="Q13" s="103">
        <f t="shared" si="1"/>
        <v>1</v>
      </c>
    </row>
    <row r="14" spans="1:21" ht="15.75" thickBot="1" x14ac:dyDescent="0.3">
      <c r="A14" s="9"/>
      <c r="B14" s="10"/>
      <c r="C14" s="10"/>
      <c r="D14" s="10"/>
      <c r="E14" s="10"/>
      <c r="F14" s="10"/>
      <c r="G14" s="51"/>
      <c r="J14" s="104" t="s">
        <v>235</v>
      </c>
      <c r="K14" s="10">
        <f t="shared" ref="K14:P14" si="8">K13*K4</f>
        <v>0</v>
      </c>
      <c r="L14" s="10">
        <f t="shared" si="8"/>
        <v>0.30769230769230771</v>
      </c>
      <c r="M14" s="10">
        <f t="shared" si="8"/>
        <v>0.46153846153846156</v>
      </c>
      <c r="N14" s="10">
        <f t="shared" si="8"/>
        <v>0</v>
      </c>
      <c r="O14" s="10">
        <f t="shared" si="8"/>
        <v>0</v>
      </c>
      <c r="P14" s="10">
        <f t="shared" si="8"/>
        <v>0</v>
      </c>
      <c r="Q14" s="105">
        <f t="shared" si="1"/>
        <v>0.76923076923076927</v>
      </c>
    </row>
    <row r="17" spans="1:21" ht="15.75" thickBot="1" x14ac:dyDescent="0.3"/>
    <row r="18" spans="1:21" ht="15.75" thickBot="1" x14ac:dyDescent="0.3">
      <c r="J18" t="s">
        <v>236</v>
      </c>
      <c r="K18" s="13">
        <v>0</v>
      </c>
      <c r="L18" s="13">
        <v>1</v>
      </c>
      <c r="M18" s="13">
        <v>2</v>
      </c>
      <c r="N18" s="13">
        <v>3</v>
      </c>
      <c r="O18" s="13">
        <v>4</v>
      </c>
      <c r="P18" s="13">
        <v>5</v>
      </c>
      <c r="Q18" s="14" t="s">
        <v>237</v>
      </c>
      <c r="S18" s="197" t="s">
        <v>271</v>
      </c>
      <c r="T18" s="198"/>
      <c r="U18" s="227">
        <f>(Q22+Q24+Q27+Q29+Q31+Q33+Q35+Q37+Q39)/9</f>
        <v>1.0085470085470085</v>
      </c>
    </row>
    <row r="19" spans="1:21" ht="15.75" thickBot="1" x14ac:dyDescent="0.3">
      <c r="A19" s="98" t="s">
        <v>219</v>
      </c>
      <c r="B19" s="133"/>
      <c r="C19" s="133"/>
      <c r="D19" s="133"/>
      <c r="E19" s="133"/>
      <c r="F19" s="133"/>
      <c r="G19" s="134"/>
      <c r="S19" s="199"/>
      <c r="T19" s="200"/>
      <c r="U19" s="228"/>
    </row>
    <row r="20" spans="1:21" ht="15.75" thickBot="1" x14ac:dyDescent="0.3">
      <c r="A20" s="33" t="s">
        <v>220</v>
      </c>
      <c r="B20" s="34"/>
      <c r="C20" s="34"/>
      <c r="D20" s="34"/>
      <c r="E20" s="34"/>
      <c r="F20" s="34"/>
      <c r="G20" s="135"/>
    </row>
    <row r="21" spans="1:21" ht="30" x14ac:dyDescent="0.25">
      <c r="A21" s="3" t="s">
        <v>150</v>
      </c>
      <c r="B21" s="2">
        <v>3</v>
      </c>
      <c r="C21" s="2">
        <v>9</v>
      </c>
      <c r="D21" s="2">
        <v>1</v>
      </c>
      <c r="E21" s="2">
        <v>0</v>
      </c>
      <c r="F21" s="2">
        <v>0</v>
      </c>
      <c r="G21" s="50">
        <v>0</v>
      </c>
      <c r="J21" s="101" t="s">
        <v>234</v>
      </c>
      <c r="K21" s="99">
        <f t="shared" ref="K21:P21" si="9">B21/13</f>
        <v>0.23076923076923078</v>
      </c>
      <c r="L21" s="99">
        <f t="shared" si="9"/>
        <v>0.69230769230769229</v>
      </c>
      <c r="M21" s="99">
        <f t="shared" si="9"/>
        <v>7.6923076923076927E-2</v>
      </c>
      <c r="N21" s="99">
        <f t="shared" si="9"/>
        <v>0</v>
      </c>
      <c r="O21" s="99">
        <f t="shared" si="9"/>
        <v>0</v>
      </c>
      <c r="P21" s="99">
        <f t="shared" si="9"/>
        <v>0</v>
      </c>
      <c r="Q21" s="102">
        <f>SUM(K21:P21)</f>
        <v>1</v>
      </c>
    </row>
    <row r="22" spans="1:21" x14ac:dyDescent="0.25">
      <c r="A22" s="3"/>
      <c r="B22" s="2"/>
      <c r="C22" s="2"/>
      <c r="D22" s="2"/>
      <c r="E22" s="2"/>
      <c r="F22" s="2"/>
      <c r="G22" s="50"/>
      <c r="J22" s="6" t="s">
        <v>235</v>
      </c>
      <c r="K22" s="2">
        <f>K21*K18</f>
        <v>0</v>
      </c>
      <c r="L22" s="2">
        <f t="shared" ref="L22:P22" si="10">L21*L18</f>
        <v>0.69230769230769229</v>
      </c>
      <c r="M22" s="2">
        <f t="shared" si="10"/>
        <v>0.15384615384615385</v>
      </c>
      <c r="N22" s="2">
        <f t="shared" si="10"/>
        <v>0</v>
      </c>
      <c r="O22" s="2">
        <f t="shared" si="10"/>
        <v>0</v>
      </c>
      <c r="P22" s="2">
        <f t="shared" si="10"/>
        <v>0</v>
      </c>
      <c r="Q22" s="103">
        <f>SUM(K22:P22)</f>
        <v>0.84615384615384615</v>
      </c>
    </row>
    <row r="23" spans="1:21" ht="30" x14ac:dyDescent="0.25">
      <c r="A23" s="3" t="s">
        <v>151</v>
      </c>
      <c r="B23" s="2">
        <v>3</v>
      </c>
      <c r="C23" s="2">
        <v>9</v>
      </c>
      <c r="D23" s="2">
        <v>1</v>
      </c>
      <c r="E23" s="2">
        <v>0</v>
      </c>
      <c r="F23" s="2">
        <v>0</v>
      </c>
      <c r="G23" s="50">
        <v>0</v>
      </c>
      <c r="J23" s="6" t="s">
        <v>234</v>
      </c>
      <c r="K23" s="2">
        <f t="shared" ref="K23:P23" si="11">B23/13</f>
        <v>0.23076923076923078</v>
      </c>
      <c r="L23" s="2">
        <f t="shared" si="11"/>
        <v>0.69230769230769229</v>
      </c>
      <c r="M23" s="2">
        <f t="shared" si="11"/>
        <v>7.6923076923076927E-2</v>
      </c>
      <c r="N23" s="2">
        <f t="shared" si="11"/>
        <v>0</v>
      </c>
      <c r="O23" s="2">
        <f t="shared" si="11"/>
        <v>0</v>
      </c>
      <c r="P23" s="2">
        <f t="shared" si="11"/>
        <v>0</v>
      </c>
      <c r="Q23" s="103">
        <f t="shared" ref="Q23:Q24" si="12">SUM(K23:P23)</f>
        <v>1</v>
      </c>
    </row>
    <row r="24" spans="1:21" x14ac:dyDescent="0.25">
      <c r="A24" s="3"/>
      <c r="B24" s="2"/>
      <c r="C24" s="2"/>
      <c r="D24" s="2"/>
      <c r="E24" s="2"/>
      <c r="F24" s="2"/>
      <c r="G24" s="50"/>
      <c r="J24" s="150" t="s">
        <v>235</v>
      </c>
      <c r="K24" s="35">
        <f>K23*K18</f>
        <v>0</v>
      </c>
      <c r="L24" s="35">
        <f t="shared" ref="L24:P24" si="13">L23*L18</f>
        <v>0.69230769230769229</v>
      </c>
      <c r="M24" s="35">
        <f t="shared" si="13"/>
        <v>0.15384615384615385</v>
      </c>
      <c r="N24" s="35">
        <f t="shared" si="13"/>
        <v>0</v>
      </c>
      <c r="O24" s="35">
        <f t="shared" si="13"/>
        <v>0</v>
      </c>
      <c r="P24" s="35">
        <f t="shared" si="13"/>
        <v>0</v>
      </c>
      <c r="Q24" s="151">
        <f t="shared" si="12"/>
        <v>0.84615384615384615</v>
      </c>
    </row>
    <row r="25" spans="1:21" x14ac:dyDescent="0.25">
      <c r="A25" s="33" t="s">
        <v>221</v>
      </c>
      <c r="B25" s="34"/>
      <c r="C25" s="34"/>
      <c r="D25" s="34"/>
      <c r="E25" s="34"/>
      <c r="F25" s="34"/>
      <c r="G25" s="135"/>
      <c r="J25" s="152"/>
      <c r="K25" s="21"/>
      <c r="L25" s="21"/>
      <c r="M25" s="21"/>
      <c r="N25" s="21"/>
      <c r="O25" s="21"/>
      <c r="P25" s="21"/>
      <c r="Q25" s="149"/>
    </row>
    <row r="26" spans="1:21" ht="30" x14ac:dyDescent="0.25">
      <c r="A26" s="3" t="s">
        <v>152</v>
      </c>
      <c r="B26" s="2">
        <v>4</v>
      </c>
      <c r="C26" s="2">
        <v>6</v>
      </c>
      <c r="D26" s="2">
        <v>3</v>
      </c>
      <c r="E26" s="2">
        <v>0</v>
      </c>
      <c r="F26" s="2">
        <v>0</v>
      </c>
      <c r="G26" s="50">
        <v>0</v>
      </c>
      <c r="J26" s="153" t="s">
        <v>234</v>
      </c>
      <c r="K26" s="11">
        <f t="shared" ref="K26:P26" si="14">B26/13</f>
        <v>0.30769230769230771</v>
      </c>
      <c r="L26" s="11">
        <f t="shared" si="14"/>
        <v>0.46153846153846156</v>
      </c>
      <c r="M26" s="11">
        <f t="shared" si="14"/>
        <v>0.23076923076923078</v>
      </c>
      <c r="N26" s="11">
        <f t="shared" si="14"/>
        <v>0</v>
      </c>
      <c r="O26" s="11">
        <f t="shared" si="14"/>
        <v>0</v>
      </c>
      <c r="P26" s="11">
        <f t="shared" si="14"/>
        <v>0</v>
      </c>
      <c r="Q26" s="154">
        <f>SUM(K26:P26)</f>
        <v>1</v>
      </c>
    </row>
    <row r="27" spans="1:21" x14ac:dyDescent="0.25">
      <c r="A27" s="3"/>
      <c r="B27" s="2"/>
      <c r="C27" s="2"/>
      <c r="D27" s="2"/>
      <c r="E27" s="2"/>
      <c r="F27" s="2"/>
      <c r="G27" s="50"/>
      <c r="J27" s="6" t="s">
        <v>235</v>
      </c>
      <c r="K27" s="2">
        <f>K26*K18</f>
        <v>0</v>
      </c>
      <c r="L27" s="2">
        <f t="shared" ref="L27:P27" si="15">L26*L18</f>
        <v>0.46153846153846156</v>
      </c>
      <c r="M27" s="2">
        <f t="shared" si="15"/>
        <v>0.46153846153846156</v>
      </c>
      <c r="N27" s="2">
        <f t="shared" si="15"/>
        <v>0</v>
      </c>
      <c r="O27" s="2">
        <f t="shared" si="15"/>
        <v>0</v>
      </c>
      <c r="P27" s="2">
        <f t="shared" si="15"/>
        <v>0</v>
      </c>
      <c r="Q27" s="103">
        <f>SUM(K27:P27)</f>
        <v>0.92307692307692313</v>
      </c>
    </row>
    <row r="28" spans="1:21" x14ac:dyDescent="0.25">
      <c r="A28" s="3" t="s">
        <v>153</v>
      </c>
      <c r="B28" s="2">
        <v>3</v>
      </c>
      <c r="C28" s="2">
        <v>8</v>
      </c>
      <c r="D28" s="2">
        <v>2</v>
      </c>
      <c r="E28" s="2">
        <v>0</v>
      </c>
      <c r="F28" s="2">
        <v>0</v>
      </c>
      <c r="G28" s="50">
        <v>0</v>
      </c>
      <c r="J28" s="6" t="s">
        <v>234</v>
      </c>
      <c r="K28" s="2">
        <f t="shared" ref="K28:P28" si="16">B28/13</f>
        <v>0.23076923076923078</v>
      </c>
      <c r="L28" s="2">
        <f t="shared" si="16"/>
        <v>0.61538461538461542</v>
      </c>
      <c r="M28" s="2">
        <f t="shared" si="16"/>
        <v>0.15384615384615385</v>
      </c>
      <c r="N28" s="2">
        <f t="shared" si="16"/>
        <v>0</v>
      </c>
      <c r="O28" s="2">
        <f t="shared" si="16"/>
        <v>0</v>
      </c>
      <c r="P28" s="2">
        <f t="shared" si="16"/>
        <v>0</v>
      </c>
      <c r="Q28" s="103">
        <f t="shared" ref="Q28:Q29" si="17">SUM(K28:P28)</f>
        <v>1</v>
      </c>
    </row>
    <row r="29" spans="1:21" x14ac:dyDescent="0.25">
      <c r="A29" s="3"/>
      <c r="B29" s="2"/>
      <c r="C29" s="2"/>
      <c r="D29" s="2"/>
      <c r="E29" s="2"/>
      <c r="F29" s="2"/>
      <c r="G29" s="50"/>
      <c r="J29" s="6" t="s">
        <v>235</v>
      </c>
      <c r="K29" s="2">
        <f>K28*K18</f>
        <v>0</v>
      </c>
      <c r="L29" s="2">
        <f t="shared" ref="L29:P29" si="18">L28*L18</f>
        <v>0.61538461538461542</v>
      </c>
      <c r="M29" s="2">
        <f t="shared" si="18"/>
        <v>0.30769230769230771</v>
      </c>
      <c r="N29" s="2">
        <f t="shared" si="18"/>
        <v>0</v>
      </c>
      <c r="O29" s="2">
        <f t="shared" si="18"/>
        <v>0</v>
      </c>
      <c r="P29" s="2">
        <f t="shared" si="18"/>
        <v>0</v>
      </c>
      <c r="Q29" s="103">
        <f t="shared" si="17"/>
        <v>0.92307692307692313</v>
      </c>
    </row>
    <row r="30" spans="1:21" ht="30" x14ac:dyDescent="0.25">
      <c r="A30" s="3" t="s">
        <v>154</v>
      </c>
      <c r="B30" s="2">
        <v>4</v>
      </c>
      <c r="C30" s="2">
        <v>9</v>
      </c>
      <c r="D30" s="2">
        <v>0</v>
      </c>
      <c r="E30" s="2">
        <v>0</v>
      </c>
      <c r="F30" s="2">
        <v>0</v>
      </c>
      <c r="G30" s="50">
        <v>0</v>
      </c>
      <c r="J30" s="6" t="s">
        <v>234</v>
      </c>
      <c r="K30" s="2">
        <f t="shared" ref="K30:P30" si="19">B30/13</f>
        <v>0.30769230769230771</v>
      </c>
      <c r="L30" s="2">
        <f t="shared" si="19"/>
        <v>0.69230769230769229</v>
      </c>
      <c r="M30" s="2">
        <f t="shared" si="19"/>
        <v>0</v>
      </c>
      <c r="N30" s="2">
        <f t="shared" si="19"/>
        <v>0</v>
      </c>
      <c r="O30" s="2">
        <f t="shared" si="19"/>
        <v>0</v>
      </c>
      <c r="P30" s="2">
        <f t="shared" si="19"/>
        <v>0</v>
      </c>
      <c r="Q30" s="103">
        <f>SUM(K30:P30)</f>
        <v>1</v>
      </c>
    </row>
    <row r="31" spans="1:21" x14ac:dyDescent="0.25">
      <c r="A31" s="3"/>
      <c r="B31" s="2"/>
      <c r="C31" s="2"/>
      <c r="D31" s="2"/>
      <c r="E31" s="2"/>
      <c r="F31" s="2"/>
      <c r="G31" s="50"/>
      <c r="J31" s="6" t="s">
        <v>235</v>
      </c>
      <c r="K31" s="2">
        <f>K30*K18</f>
        <v>0</v>
      </c>
      <c r="L31" s="2">
        <f t="shared" ref="L31:P31" si="20">L30*L18</f>
        <v>0.69230769230769229</v>
      </c>
      <c r="M31" s="2">
        <f t="shared" si="20"/>
        <v>0</v>
      </c>
      <c r="N31" s="2">
        <f t="shared" si="20"/>
        <v>0</v>
      </c>
      <c r="O31" s="2">
        <f t="shared" si="20"/>
        <v>0</v>
      </c>
      <c r="P31" s="2">
        <f t="shared" si="20"/>
        <v>0</v>
      </c>
      <c r="Q31" s="103">
        <f>SUM(K31:P31)</f>
        <v>0.69230769230769229</v>
      </c>
    </row>
    <row r="32" spans="1:21" ht="30" x14ac:dyDescent="0.25">
      <c r="A32" s="3" t="s">
        <v>155</v>
      </c>
      <c r="B32" s="2">
        <v>3</v>
      </c>
      <c r="C32" s="2">
        <v>10</v>
      </c>
      <c r="D32" s="2">
        <v>0</v>
      </c>
      <c r="E32" s="2">
        <v>0</v>
      </c>
      <c r="F32" s="2">
        <v>0</v>
      </c>
      <c r="G32" s="50">
        <v>0</v>
      </c>
      <c r="J32" s="6" t="s">
        <v>234</v>
      </c>
      <c r="K32" s="2">
        <f t="shared" ref="K32:P32" si="21">B32/13</f>
        <v>0.23076923076923078</v>
      </c>
      <c r="L32" s="2">
        <f t="shared" si="21"/>
        <v>0.76923076923076927</v>
      </c>
      <c r="M32" s="2">
        <f t="shared" si="21"/>
        <v>0</v>
      </c>
      <c r="N32" s="2">
        <f t="shared" si="21"/>
        <v>0</v>
      </c>
      <c r="O32" s="2">
        <f t="shared" si="21"/>
        <v>0</v>
      </c>
      <c r="P32" s="2">
        <f t="shared" si="21"/>
        <v>0</v>
      </c>
      <c r="Q32" s="103">
        <f t="shared" ref="Q32:Q33" si="22">SUM(K32:P32)</f>
        <v>1</v>
      </c>
    </row>
    <row r="33" spans="1:21" x14ac:dyDescent="0.25">
      <c r="A33" s="3"/>
      <c r="B33" s="2"/>
      <c r="C33" s="2"/>
      <c r="D33" s="2"/>
      <c r="E33" s="2"/>
      <c r="F33" s="2"/>
      <c r="G33" s="50"/>
      <c r="J33" s="6" t="s">
        <v>235</v>
      </c>
      <c r="K33" s="2">
        <f>K32*K18</f>
        <v>0</v>
      </c>
      <c r="L33" s="2">
        <f t="shared" ref="L33:P33" si="23">L32*L18</f>
        <v>0.76923076923076927</v>
      </c>
      <c r="M33" s="2">
        <f t="shared" si="23"/>
        <v>0</v>
      </c>
      <c r="N33" s="2">
        <f t="shared" si="23"/>
        <v>0</v>
      </c>
      <c r="O33" s="2">
        <f t="shared" si="23"/>
        <v>0</v>
      </c>
      <c r="P33" s="2">
        <f t="shared" si="23"/>
        <v>0</v>
      </c>
      <c r="Q33" s="103">
        <f t="shared" si="22"/>
        <v>0.76923076923076927</v>
      </c>
    </row>
    <row r="34" spans="1:21" ht="30" x14ac:dyDescent="0.25">
      <c r="A34" s="3" t="s">
        <v>156</v>
      </c>
      <c r="B34" s="2">
        <v>2</v>
      </c>
      <c r="C34" s="2">
        <v>8</v>
      </c>
      <c r="D34" s="2">
        <v>3</v>
      </c>
      <c r="E34" s="2">
        <v>0</v>
      </c>
      <c r="F34" s="2">
        <v>0</v>
      </c>
      <c r="G34" s="50">
        <v>0</v>
      </c>
      <c r="J34" s="6" t="s">
        <v>234</v>
      </c>
      <c r="K34" s="2">
        <f t="shared" ref="K34:P34" si="24">B34/13</f>
        <v>0.15384615384615385</v>
      </c>
      <c r="L34" s="2">
        <f t="shared" si="24"/>
        <v>0.61538461538461542</v>
      </c>
      <c r="M34" s="2">
        <f t="shared" si="24"/>
        <v>0.23076923076923078</v>
      </c>
      <c r="N34" s="2">
        <f t="shared" si="24"/>
        <v>0</v>
      </c>
      <c r="O34" s="2">
        <f t="shared" si="24"/>
        <v>0</v>
      </c>
      <c r="P34" s="2">
        <f t="shared" si="24"/>
        <v>0</v>
      </c>
      <c r="Q34" s="103">
        <f>SUM(K34:P34)</f>
        <v>1</v>
      </c>
    </row>
    <row r="35" spans="1:21" x14ac:dyDescent="0.25">
      <c r="A35" s="3"/>
      <c r="B35" s="2"/>
      <c r="C35" s="2"/>
      <c r="D35" s="2"/>
      <c r="E35" s="2"/>
      <c r="F35" s="2"/>
      <c r="G35" s="50"/>
      <c r="J35" s="6" t="s">
        <v>235</v>
      </c>
      <c r="K35" s="2">
        <f>K34*K18</f>
        <v>0</v>
      </c>
      <c r="L35" s="2">
        <f t="shared" ref="L35:P35" si="25">L34*L18</f>
        <v>0.61538461538461542</v>
      </c>
      <c r="M35" s="2">
        <f t="shared" si="25"/>
        <v>0.46153846153846156</v>
      </c>
      <c r="N35" s="2">
        <f t="shared" si="25"/>
        <v>0</v>
      </c>
      <c r="O35" s="2">
        <f t="shared" si="25"/>
        <v>0</v>
      </c>
      <c r="P35" s="2">
        <f t="shared" si="25"/>
        <v>0</v>
      </c>
      <c r="Q35" s="103">
        <f>SUM(K35:P35)</f>
        <v>1.0769230769230771</v>
      </c>
    </row>
    <row r="36" spans="1:21" ht="30" x14ac:dyDescent="0.25">
      <c r="A36" s="3" t="s">
        <v>157</v>
      </c>
      <c r="B36" s="2">
        <v>1</v>
      </c>
      <c r="C36" s="2">
        <v>10</v>
      </c>
      <c r="D36" s="2">
        <v>2</v>
      </c>
      <c r="E36" s="2">
        <v>0</v>
      </c>
      <c r="F36" s="2">
        <v>0</v>
      </c>
      <c r="G36" s="50">
        <v>0</v>
      </c>
      <c r="J36" s="6" t="s">
        <v>234</v>
      </c>
      <c r="K36" s="2">
        <f t="shared" ref="K36:P36" si="26">B36/13</f>
        <v>7.6923076923076927E-2</v>
      </c>
      <c r="L36" s="2">
        <f t="shared" si="26"/>
        <v>0.76923076923076927</v>
      </c>
      <c r="M36" s="2">
        <f t="shared" si="26"/>
        <v>0.15384615384615385</v>
      </c>
      <c r="N36" s="2">
        <f t="shared" si="26"/>
        <v>0</v>
      </c>
      <c r="O36" s="2">
        <f t="shared" si="26"/>
        <v>0</v>
      </c>
      <c r="P36" s="2">
        <f t="shared" si="26"/>
        <v>0</v>
      </c>
      <c r="Q36" s="103">
        <f t="shared" ref="Q36:Q39" si="27">SUM(K36:P36)</f>
        <v>1</v>
      </c>
    </row>
    <row r="37" spans="1:21" x14ac:dyDescent="0.25">
      <c r="A37" s="3"/>
      <c r="B37" s="2"/>
      <c r="C37" s="2"/>
      <c r="D37" s="2"/>
      <c r="E37" s="2"/>
      <c r="F37" s="2"/>
      <c r="G37" s="50"/>
      <c r="J37" s="6" t="s">
        <v>235</v>
      </c>
      <c r="K37" s="2">
        <f>K36*K18</f>
        <v>0</v>
      </c>
      <c r="L37" s="2">
        <f t="shared" ref="L37:P37" si="28">L36*L18</f>
        <v>0.76923076923076927</v>
      </c>
      <c r="M37" s="2">
        <f t="shared" si="28"/>
        <v>0.30769230769230771</v>
      </c>
      <c r="N37" s="2">
        <f t="shared" si="28"/>
        <v>0</v>
      </c>
      <c r="O37" s="2">
        <f t="shared" si="28"/>
        <v>0</v>
      </c>
      <c r="P37" s="2">
        <f t="shared" si="28"/>
        <v>0</v>
      </c>
      <c r="Q37" s="103">
        <f t="shared" si="27"/>
        <v>1.0769230769230771</v>
      </c>
    </row>
    <row r="38" spans="1:21" ht="45.75" thickBot="1" x14ac:dyDescent="0.3">
      <c r="A38" s="9" t="s">
        <v>158</v>
      </c>
      <c r="B38" s="10">
        <v>0</v>
      </c>
      <c r="C38" s="10">
        <v>5</v>
      </c>
      <c r="D38" s="10">
        <v>4</v>
      </c>
      <c r="E38" s="10">
        <v>4</v>
      </c>
      <c r="F38" s="10">
        <v>0</v>
      </c>
      <c r="G38" s="51">
        <v>0</v>
      </c>
      <c r="J38" s="6" t="s">
        <v>234</v>
      </c>
      <c r="K38" s="2">
        <f t="shared" ref="K38:P38" si="29">B38/13</f>
        <v>0</v>
      </c>
      <c r="L38" s="2">
        <f t="shared" si="29"/>
        <v>0.38461538461538464</v>
      </c>
      <c r="M38" s="2">
        <f t="shared" si="29"/>
        <v>0.30769230769230771</v>
      </c>
      <c r="N38" s="2">
        <f t="shared" si="29"/>
        <v>0.30769230769230771</v>
      </c>
      <c r="O38" s="2">
        <f t="shared" si="29"/>
        <v>0</v>
      </c>
      <c r="P38" s="2">
        <f t="shared" si="29"/>
        <v>0</v>
      </c>
      <c r="Q38" s="103">
        <f t="shared" si="27"/>
        <v>1</v>
      </c>
    </row>
    <row r="39" spans="1:21" ht="15.75" thickBot="1" x14ac:dyDescent="0.3">
      <c r="J39" s="104" t="s">
        <v>235</v>
      </c>
      <c r="K39" s="10">
        <f>K38*K18</f>
        <v>0</v>
      </c>
      <c r="L39" s="10">
        <f t="shared" ref="L39:P39" si="30">L38*L18</f>
        <v>0.38461538461538464</v>
      </c>
      <c r="M39" s="10">
        <f t="shared" si="30"/>
        <v>0.61538461538461542</v>
      </c>
      <c r="N39" s="10">
        <f t="shared" si="30"/>
        <v>0.92307692307692313</v>
      </c>
      <c r="O39" s="10">
        <f t="shared" si="30"/>
        <v>0</v>
      </c>
      <c r="P39" s="10">
        <f t="shared" si="30"/>
        <v>0</v>
      </c>
      <c r="Q39" s="105">
        <f t="shared" si="27"/>
        <v>1.9230769230769231</v>
      </c>
    </row>
    <row r="41" spans="1:21" x14ac:dyDescent="0.25">
      <c r="J41" t="s">
        <v>236</v>
      </c>
      <c r="K41" s="13">
        <v>0</v>
      </c>
      <c r="L41" s="13">
        <v>1</v>
      </c>
      <c r="M41" s="13">
        <v>2</v>
      </c>
      <c r="N41" s="13">
        <v>3</v>
      </c>
      <c r="O41" s="13">
        <v>4</v>
      </c>
      <c r="P41" s="13">
        <v>5</v>
      </c>
      <c r="Q41" s="14" t="s">
        <v>237</v>
      </c>
    </row>
    <row r="42" spans="1:21" ht="15.75" thickBot="1" x14ac:dyDescent="0.3">
      <c r="Q42" s="15"/>
    </row>
    <row r="43" spans="1:21" ht="15.75" thickBot="1" x14ac:dyDescent="0.3">
      <c r="A43" s="98" t="s">
        <v>222</v>
      </c>
      <c r="B43" s="133"/>
      <c r="C43" s="133"/>
      <c r="D43" s="133"/>
      <c r="E43" s="133"/>
      <c r="F43" s="133"/>
      <c r="G43" s="134"/>
      <c r="Q43" s="15"/>
    </row>
    <row r="44" spans="1:21" ht="30" x14ac:dyDescent="0.25">
      <c r="A44" s="3" t="s">
        <v>159</v>
      </c>
      <c r="B44" s="2">
        <v>4</v>
      </c>
      <c r="C44" s="2">
        <v>4</v>
      </c>
      <c r="D44" s="2">
        <v>5</v>
      </c>
      <c r="E44" s="2">
        <v>0</v>
      </c>
      <c r="F44" s="2">
        <v>0</v>
      </c>
      <c r="G44" s="50">
        <v>0</v>
      </c>
      <c r="J44" s="101" t="s">
        <v>234</v>
      </c>
      <c r="K44" s="99">
        <f t="shared" ref="K44:P44" si="31">B44/13</f>
        <v>0.30769230769230771</v>
      </c>
      <c r="L44" s="99">
        <f t="shared" si="31"/>
        <v>0.30769230769230771</v>
      </c>
      <c r="M44" s="99">
        <f t="shared" si="31"/>
        <v>0.38461538461538464</v>
      </c>
      <c r="N44" s="99">
        <f t="shared" si="31"/>
        <v>0</v>
      </c>
      <c r="O44" s="99">
        <f t="shared" si="31"/>
        <v>0</v>
      </c>
      <c r="P44" s="99">
        <f t="shared" si="31"/>
        <v>0</v>
      </c>
      <c r="Q44" s="102">
        <f t="shared" ref="Q44:Q49" si="32">SUM(K44:P44)</f>
        <v>1</v>
      </c>
      <c r="S44" s="197" t="s">
        <v>272</v>
      </c>
      <c r="T44" s="198"/>
      <c r="U44" s="191">
        <f>(Q45+Q47+Q49)/3</f>
        <v>0.8205128205128206</v>
      </c>
    </row>
    <row r="45" spans="1:21" ht="15.75" thickBot="1" x14ac:dyDescent="0.3">
      <c r="A45" s="3"/>
      <c r="B45" s="2"/>
      <c r="C45" s="2"/>
      <c r="D45" s="2"/>
      <c r="E45" s="2"/>
      <c r="F45" s="2"/>
      <c r="G45" s="50"/>
      <c r="J45" s="6" t="s">
        <v>235</v>
      </c>
      <c r="K45" s="2">
        <f t="shared" ref="K45:P45" si="33">K44*K41</f>
        <v>0</v>
      </c>
      <c r="L45" s="2">
        <f t="shared" si="33"/>
        <v>0.30769230769230771</v>
      </c>
      <c r="M45" s="2">
        <f t="shared" si="33"/>
        <v>0.76923076923076927</v>
      </c>
      <c r="N45" s="2">
        <f t="shared" si="33"/>
        <v>0</v>
      </c>
      <c r="O45" s="2">
        <f t="shared" si="33"/>
        <v>0</v>
      </c>
      <c r="P45" s="2">
        <f t="shared" si="33"/>
        <v>0</v>
      </c>
      <c r="Q45" s="103">
        <f t="shared" si="32"/>
        <v>1.0769230769230771</v>
      </c>
      <c r="S45" s="199"/>
      <c r="T45" s="200"/>
      <c r="U45" s="192"/>
    </row>
    <row r="46" spans="1:21" ht="45" x14ac:dyDescent="0.25">
      <c r="A46" s="3" t="s">
        <v>160</v>
      </c>
      <c r="B46" s="2">
        <v>4</v>
      </c>
      <c r="C46" s="2">
        <v>9</v>
      </c>
      <c r="D46" s="2">
        <v>0</v>
      </c>
      <c r="E46" s="2">
        <v>0</v>
      </c>
      <c r="F46" s="2">
        <v>0</v>
      </c>
      <c r="G46" s="50">
        <v>0</v>
      </c>
      <c r="J46" s="6" t="s">
        <v>234</v>
      </c>
      <c r="K46" s="2">
        <f t="shared" ref="K46:P46" si="34">B46/13</f>
        <v>0.30769230769230771</v>
      </c>
      <c r="L46" s="2">
        <f t="shared" si="34"/>
        <v>0.69230769230769229</v>
      </c>
      <c r="M46" s="2">
        <f t="shared" si="34"/>
        <v>0</v>
      </c>
      <c r="N46" s="2">
        <f t="shared" si="34"/>
        <v>0</v>
      </c>
      <c r="O46" s="2">
        <f t="shared" si="34"/>
        <v>0</v>
      </c>
      <c r="P46" s="2">
        <f t="shared" si="34"/>
        <v>0</v>
      </c>
      <c r="Q46" s="103">
        <f t="shared" si="32"/>
        <v>1</v>
      </c>
    </row>
    <row r="47" spans="1:21" x14ac:dyDescent="0.25">
      <c r="A47" s="3"/>
      <c r="B47" s="2"/>
      <c r="C47" s="2"/>
      <c r="D47" s="2"/>
      <c r="E47" s="2"/>
      <c r="F47" s="2"/>
      <c r="G47" s="50"/>
      <c r="J47" s="6" t="s">
        <v>235</v>
      </c>
      <c r="K47" s="2">
        <f t="shared" ref="K47:P47" si="35">K46*K41</f>
        <v>0</v>
      </c>
      <c r="L47" s="2">
        <f t="shared" si="35"/>
        <v>0.69230769230769229</v>
      </c>
      <c r="M47" s="2">
        <f t="shared" si="35"/>
        <v>0</v>
      </c>
      <c r="N47" s="2">
        <f t="shared" si="35"/>
        <v>0</v>
      </c>
      <c r="O47" s="2">
        <f t="shared" si="35"/>
        <v>0</v>
      </c>
      <c r="P47" s="2">
        <f t="shared" si="35"/>
        <v>0</v>
      </c>
      <c r="Q47" s="103">
        <f t="shared" si="32"/>
        <v>0.69230769230769229</v>
      </c>
    </row>
    <row r="48" spans="1:21" ht="60.75" thickBot="1" x14ac:dyDescent="0.3">
      <c r="A48" s="155" t="s">
        <v>161</v>
      </c>
      <c r="B48" s="10">
        <v>4</v>
      </c>
      <c r="C48" s="10">
        <v>9</v>
      </c>
      <c r="D48" s="10">
        <v>0</v>
      </c>
      <c r="E48" s="10">
        <v>0</v>
      </c>
      <c r="F48" s="10">
        <v>0</v>
      </c>
      <c r="G48" s="51">
        <v>0</v>
      </c>
      <c r="J48" s="6" t="s">
        <v>234</v>
      </c>
      <c r="K48" s="2">
        <f t="shared" ref="K48:P48" si="36">B48/13</f>
        <v>0.30769230769230771</v>
      </c>
      <c r="L48" s="2">
        <f t="shared" si="36"/>
        <v>0.69230769230769229</v>
      </c>
      <c r="M48" s="2">
        <f t="shared" si="36"/>
        <v>0</v>
      </c>
      <c r="N48" s="2">
        <f t="shared" si="36"/>
        <v>0</v>
      </c>
      <c r="O48" s="2">
        <f t="shared" si="36"/>
        <v>0</v>
      </c>
      <c r="P48" s="2">
        <f t="shared" si="36"/>
        <v>0</v>
      </c>
      <c r="Q48" s="103">
        <f t="shared" si="32"/>
        <v>1</v>
      </c>
    </row>
    <row r="49" spans="1:21" ht="15.75" thickBot="1" x14ac:dyDescent="0.3">
      <c r="J49" s="104" t="s">
        <v>235</v>
      </c>
      <c r="K49" s="10">
        <f t="shared" ref="K49:P49" si="37">K48*K41</f>
        <v>0</v>
      </c>
      <c r="L49" s="10">
        <f t="shared" si="37"/>
        <v>0.69230769230769229</v>
      </c>
      <c r="M49" s="10">
        <f t="shared" si="37"/>
        <v>0</v>
      </c>
      <c r="N49" s="10">
        <f t="shared" si="37"/>
        <v>0</v>
      </c>
      <c r="O49" s="10">
        <f t="shared" si="37"/>
        <v>0</v>
      </c>
      <c r="P49" s="10">
        <f t="shared" si="37"/>
        <v>0</v>
      </c>
      <c r="Q49" s="105">
        <f t="shared" si="32"/>
        <v>0.69230769230769229</v>
      </c>
    </row>
    <row r="51" spans="1:21" x14ac:dyDescent="0.25">
      <c r="J51" t="s">
        <v>236</v>
      </c>
      <c r="K51" s="13">
        <v>0</v>
      </c>
      <c r="L51" s="13">
        <v>1</v>
      </c>
      <c r="M51" s="13">
        <v>2</v>
      </c>
      <c r="N51" s="13">
        <v>3</v>
      </c>
      <c r="O51" s="13">
        <v>4</v>
      </c>
      <c r="P51" s="13">
        <v>5</v>
      </c>
      <c r="Q51" s="14" t="s">
        <v>237</v>
      </c>
    </row>
    <row r="52" spans="1:21" ht="15.75" thickBot="1" x14ac:dyDescent="0.3">
      <c r="Q52" s="15"/>
    </row>
    <row r="53" spans="1:21" ht="15.75" thickBot="1" x14ac:dyDescent="0.3">
      <c r="A53" s="98" t="s">
        <v>223</v>
      </c>
      <c r="B53" s="133"/>
      <c r="C53" s="133"/>
      <c r="D53" s="133"/>
      <c r="E53" s="133"/>
      <c r="F53" s="133"/>
      <c r="G53" s="134"/>
      <c r="Q53" s="15"/>
    </row>
    <row r="54" spans="1:21" ht="45.75" thickBot="1" x14ac:dyDescent="0.3">
      <c r="A54" s="3" t="s">
        <v>162</v>
      </c>
      <c r="B54" s="2">
        <v>5</v>
      </c>
      <c r="C54" s="2">
        <v>8</v>
      </c>
      <c r="D54" s="2">
        <v>0</v>
      </c>
      <c r="E54" s="2">
        <v>0</v>
      </c>
      <c r="F54" s="2">
        <v>0</v>
      </c>
      <c r="G54" s="50">
        <v>0</v>
      </c>
      <c r="J54" s="101" t="s">
        <v>234</v>
      </c>
      <c r="K54" s="99">
        <f t="shared" ref="K54:P54" si="38">B54/13</f>
        <v>0.38461538461538464</v>
      </c>
      <c r="L54" s="99">
        <f t="shared" si="38"/>
        <v>0.61538461538461542</v>
      </c>
      <c r="M54" s="99">
        <f t="shared" si="38"/>
        <v>0</v>
      </c>
      <c r="N54" s="99">
        <f t="shared" si="38"/>
        <v>0</v>
      </c>
      <c r="O54" s="99">
        <f t="shared" si="38"/>
        <v>0</v>
      </c>
      <c r="P54" s="99">
        <f t="shared" si="38"/>
        <v>0</v>
      </c>
      <c r="Q54" s="102">
        <f t="shared" ref="Q54:Q63" si="39">SUM(K54:P54)</f>
        <v>1</v>
      </c>
      <c r="S54" s="235" t="s">
        <v>277</v>
      </c>
      <c r="T54" s="236"/>
      <c r="U54" s="156">
        <f>(Q55+Q57+Q59+Q61+Q63)/5</f>
        <v>0.67692307692307696</v>
      </c>
    </row>
    <row r="55" spans="1:21" x14ac:dyDescent="0.25">
      <c r="A55" s="3"/>
      <c r="B55" s="2"/>
      <c r="C55" s="2"/>
      <c r="D55" s="2"/>
      <c r="E55" s="2"/>
      <c r="F55" s="2"/>
      <c r="G55" s="50"/>
      <c r="J55" s="6" t="s">
        <v>235</v>
      </c>
      <c r="K55" s="2">
        <f t="shared" ref="K55:P55" si="40">K54*K51</f>
        <v>0</v>
      </c>
      <c r="L55" s="2">
        <f t="shared" si="40"/>
        <v>0.61538461538461542</v>
      </c>
      <c r="M55" s="2">
        <f t="shared" si="40"/>
        <v>0</v>
      </c>
      <c r="N55" s="2">
        <f t="shared" si="40"/>
        <v>0</v>
      </c>
      <c r="O55" s="2">
        <f t="shared" si="40"/>
        <v>0</v>
      </c>
      <c r="P55" s="2">
        <f t="shared" si="40"/>
        <v>0</v>
      </c>
      <c r="Q55" s="103">
        <f t="shared" si="39"/>
        <v>0.61538461538461542</v>
      </c>
    </row>
    <row r="56" spans="1:21" ht="30" x14ac:dyDescent="0.25">
      <c r="A56" s="3" t="s">
        <v>163</v>
      </c>
      <c r="B56" s="2">
        <v>5</v>
      </c>
      <c r="C56" s="2">
        <v>8</v>
      </c>
      <c r="D56" s="2">
        <v>0</v>
      </c>
      <c r="E56" s="2">
        <v>0</v>
      </c>
      <c r="F56" s="2">
        <v>0</v>
      </c>
      <c r="G56" s="50">
        <v>0</v>
      </c>
      <c r="J56" s="6" t="s">
        <v>234</v>
      </c>
      <c r="K56" s="2">
        <f t="shared" ref="K56:P56" si="41">B56/13</f>
        <v>0.38461538461538464</v>
      </c>
      <c r="L56" s="2">
        <f t="shared" si="41"/>
        <v>0.61538461538461542</v>
      </c>
      <c r="M56" s="2">
        <f t="shared" si="41"/>
        <v>0</v>
      </c>
      <c r="N56" s="2">
        <f t="shared" si="41"/>
        <v>0</v>
      </c>
      <c r="O56" s="2">
        <f t="shared" si="41"/>
        <v>0</v>
      </c>
      <c r="P56" s="2">
        <f t="shared" si="41"/>
        <v>0</v>
      </c>
      <c r="Q56" s="103">
        <f t="shared" si="39"/>
        <v>1</v>
      </c>
    </row>
    <row r="57" spans="1:21" x14ac:dyDescent="0.25">
      <c r="A57" s="3"/>
      <c r="B57" s="2"/>
      <c r="C57" s="2"/>
      <c r="D57" s="2"/>
      <c r="E57" s="2"/>
      <c r="F57" s="2"/>
      <c r="G57" s="50"/>
      <c r="J57" s="6" t="s">
        <v>235</v>
      </c>
      <c r="K57" s="2">
        <f t="shared" ref="K57:P57" si="42">K56*K51</f>
        <v>0</v>
      </c>
      <c r="L57" s="2">
        <f t="shared" si="42"/>
        <v>0.61538461538461542</v>
      </c>
      <c r="M57" s="2">
        <f t="shared" si="42"/>
        <v>0</v>
      </c>
      <c r="N57" s="2">
        <f t="shared" si="42"/>
        <v>0</v>
      </c>
      <c r="O57" s="2">
        <f t="shared" si="42"/>
        <v>0</v>
      </c>
      <c r="P57" s="2">
        <f t="shared" si="42"/>
        <v>0</v>
      </c>
      <c r="Q57" s="103">
        <f t="shared" si="39"/>
        <v>0.61538461538461542</v>
      </c>
    </row>
    <row r="58" spans="1:21" ht="30" x14ac:dyDescent="0.25">
      <c r="A58" s="3" t="s">
        <v>164</v>
      </c>
      <c r="B58" s="2">
        <v>4</v>
      </c>
      <c r="C58" s="2">
        <v>9</v>
      </c>
      <c r="D58" s="2">
        <v>0</v>
      </c>
      <c r="E58" s="2">
        <v>0</v>
      </c>
      <c r="F58" s="2">
        <v>0</v>
      </c>
      <c r="G58" s="50">
        <v>0</v>
      </c>
      <c r="J58" s="6" t="s">
        <v>234</v>
      </c>
      <c r="K58" s="2">
        <f t="shared" ref="K58:P58" si="43">B58/13</f>
        <v>0.30769230769230771</v>
      </c>
      <c r="L58" s="2">
        <f t="shared" si="43"/>
        <v>0.69230769230769229</v>
      </c>
      <c r="M58" s="2">
        <f t="shared" si="43"/>
        <v>0</v>
      </c>
      <c r="N58" s="2">
        <f t="shared" si="43"/>
        <v>0</v>
      </c>
      <c r="O58" s="2">
        <f t="shared" si="43"/>
        <v>0</v>
      </c>
      <c r="P58" s="2">
        <f t="shared" si="43"/>
        <v>0</v>
      </c>
      <c r="Q58" s="103">
        <f t="shared" si="39"/>
        <v>1</v>
      </c>
    </row>
    <row r="59" spans="1:21" x14ac:dyDescent="0.25">
      <c r="A59" s="3"/>
      <c r="B59" s="2"/>
      <c r="C59" s="2"/>
      <c r="D59" s="2"/>
      <c r="E59" s="2"/>
      <c r="F59" s="2"/>
      <c r="G59" s="50"/>
      <c r="J59" s="6" t="s">
        <v>235</v>
      </c>
      <c r="K59" s="2">
        <f t="shared" ref="K59:P59" si="44">K58*K51</f>
        <v>0</v>
      </c>
      <c r="L59" s="2">
        <f t="shared" si="44"/>
        <v>0.69230769230769229</v>
      </c>
      <c r="M59" s="2">
        <f t="shared" si="44"/>
        <v>0</v>
      </c>
      <c r="N59" s="2">
        <f t="shared" si="44"/>
        <v>0</v>
      </c>
      <c r="O59" s="2">
        <f t="shared" si="44"/>
        <v>0</v>
      </c>
      <c r="P59" s="2">
        <f t="shared" si="44"/>
        <v>0</v>
      </c>
      <c r="Q59" s="103">
        <f t="shared" si="39"/>
        <v>0.69230769230769229</v>
      </c>
    </row>
    <row r="60" spans="1:21" ht="45" x14ac:dyDescent="0.25">
      <c r="A60" s="3" t="s">
        <v>165</v>
      </c>
      <c r="B60" s="2">
        <v>3</v>
      </c>
      <c r="C60" s="2">
        <v>9</v>
      </c>
      <c r="D60" s="2">
        <v>1</v>
      </c>
      <c r="E60" s="2">
        <v>0</v>
      </c>
      <c r="F60" s="2">
        <v>0</v>
      </c>
      <c r="G60" s="50">
        <v>0</v>
      </c>
      <c r="J60" s="6" t="s">
        <v>234</v>
      </c>
      <c r="K60" s="2">
        <f t="shared" ref="K60:P60" si="45">B60/13</f>
        <v>0.23076923076923078</v>
      </c>
      <c r="L60" s="2">
        <f t="shared" si="45"/>
        <v>0.69230769230769229</v>
      </c>
      <c r="M60" s="2">
        <f t="shared" si="45"/>
        <v>7.6923076923076927E-2</v>
      </c>
      <c r="N60" s="2">
        <f t="shared" si="45"/>
        <v>0</v>
      </c>
      <c r="O60" s="2">
        <f t="shared" si="45"/>
        <v>0</v>
      </c>
      <c r="P60" s="2">
        <f t="shared" si="45"/>
        <v>0</v>
      </c>
      <c r="Q60" s="103">
        <f t="shared" si="39"/>
        <v>1</v>
      </c>
    </row>
    <row r="61" spans="1:21" x14ac:dyDescent="0.25">
      <c r="A61" s="3"/>
      <c r="B61" s="2"/>
      <c r="C61" s="2"/>
      <c r="D61" s="2"/>
      <c r="E61" s="2"/>
      <c r="F61" s="2"/>
      <c r="G61" s="50"/>
      <c r="J61" s="6" t="s">
        <v>235</v>
      </c>
      <c r="K61" s="2">
        <f t="shared" ref="K61:P61" si="46">K60*K51</f>
        <v>0</v>
      </c>
      <c r="L61" s="2">
        <f t="shared" si="46"/>
        <v>0.69230769230769229</v>
      </c>
      <c r="M61" s="2">
        <f t="shared" si="46"/>
        <v>0.15384615384615385</v>
      </c>
      <c r="N61" s="2">
        <f t="shared" si="46"/>
        <v>0</v>
      </c>
      <c r="O61" s="2">
        <f t="shared" si="46"/>
        <v>0</v>
      </c>
      <c r="P61" s="2">
        <f t="shared" si="46"/>
        <v>0</v>
      </c>
      <c r="Q61" s="103">
        <f t="shared" si="39"/>
        <v>0.84615384615384615</v>
      </c>
    </row>
    <row r="62" spans="1:21" ht="15.75" thickBot="1" x14ac:dyDescent="0.3">
      <c r="A62" s="9" t="s">
        <v>166</v>
      </c>
      <c r="B62" s="10">
        <v>6</v>
      </c>
      <c r="C62" s="10">
        <v>6</v>
      </c>
      <c r="D62" s="10">
        <v>1</v>
      </c>
      <c r="E62" s="10">
        <v>0</v>
      </c>
      <c r="F62" s="10">
        <v>0</v>
      </c>
      <c r="G62" s="51">
        <v>0</v>
      </c>
      <c r="J62" s="6" t="s">
        <v>234</v>
      </c>
      <c r="K62" s="2">
        <f t="shared" ref="K62:P62" si="47">B62/13</f>
        <v>0.46153846153846156</v>
      </c>
      <c r="L62" s="2">
        <f t="shared" si="47"/>
        <v>0.46153846153846156</v>
      </c>
      <c r="M62" s="2">
        <f t="shared" si="47"/>
        <v>7.6923076923076927E-2</v>
      </c>
      <c r="N62" s="2">
        <f t="shared" si="47"/>
        <v>0</v>
      </c>
      <c r="O62" s="2">
        <f t="shared" si="47"/>
        <v>0</v>
      </c>
      <c r="P62" s="2">
        <f t="shared" si="47"/>
        <v>0</v>
      </c>
      <c r="Q62" s="103">
        <f t="shared" si="39"/>
        <v>1</v>
      </c>
    </row>
    <row r="63" spans="1:21" ht="15.75" thickBot="1" x14ac:dyDescent="0.3">
      <c r="J63" s="104" t="s">
        <v>235</v>
      </c>
      <c r="K63" s="10">
        <f t="shared" ref="K63:P63" si="48">K62*K51</f>
        <v>0</v>
      </c>
      <c r="L63" s="10">
        <f t="shared" si="48"/>
        <v>0.46153846153846156</v>
      </c>
      <c r="M63" s="10">
        <f t="shared" si="48"/>
        <v>0.15384615384615385</v>
      </c>
      <c r="N63" s="10">
        <f t="shared" si="48"/>
        <v>0</v>
      </c>
      <c r="O63" s="10">
        <f t="shared" si="48"/>
        <v>0</v>
      </c>
      <c r="P63" s="10">
        <f t="shared" si="48"/>
        <v>0</v>
      </c>
      <c r="Q63" s="105">
        <f t="shared" si="39"/>
        <v>0.61538461538461542</v>
      </c>
    </row>
    <row r="66" spans="1:21" ht="15.75" thickBot="1" x14ac:dyDescent="0.3">
      <c r="J66" t="s">
        <v>236</v>
      </c>
      <c r="K66" s="13">
        <v>0</v>
      </c>
      <c r="L66" s="13">
        <v>1</v>
      </c>
      <c r="M66" s="13">
        <v>2</v>
      </c>
      <c r="N66" s="13">
        <v>3</v>
      </c>
      <c r="O66" s="13">
        <v>4</v>
      </c>
      <c r="P66" s="13">
        <v>5</v>
      </c>
      <c r="Q66" s="14" t="s">
        <v>237</v>
      </c>
    </row>
    <row r="67" spans="1:21" x14ac:dyDescent="0.25">
      <c r="A67" s="98" t="s">
        <v>224</v>
      </c>
      <c r="B67" s="133"/>
      <c r="C67" s="133"/>
      <c r="D67" s="133"/>
      <c r="E67" s="133"/>
      <c r="F67" s="133"/>
      <c r="G67" s="134"/>
      <c r="Q67" s="15"/>
    </row>
    <row r="68" spans="1:21" ht="15.75" thickBot="1" x14ac:dyDescent="0.3">
      <c r="A68" s="33" t="s">
        <v>225</v>
      </c>
      <c r="B68" s="34"/>
      <c r="C68" s="34"/>
      <c r="D68" s="34"/>
      <c r="E68" s="34"/>
      <c r="F68" s="34"/>
      <c r="G68" s="135"/>
      <c r="Q68" s="15"/>
    </row>
    <row r="69" spans="1:21" ht="30.75" thickBot="1" x14ac:dyDescent="0.3">
      <c r="A69" s="7" t="s">
        <v>167</v>
      </c>
      <c r="B69" s="2">
        <v>0</v>
      </c>
      <c r="C69" s="2">
        <v>5</v>
      </c>
      <c r="D69" s="2">
        <v>7</v>
      </c>
      <c r="E69" s="2">
        <v>1</v>
      </c>
      <c r="F69" s="2">
        <v>0</v>
      </c>
      <c r="G69" s="50">
        <v>0</v>
      </c>
      <c r="J69" s="101" t="s">
        <v>234</v>
      </c>
      <c r="K69" s="99">
        <f t="shared" ref="K69:P69" si="49">B69/13</f>
        <v>0</v>
      </c>
      <c r="L69" s="99">
        <f t="shared" si="49"/>
        <v>0.38461538461538464</v>
      </c>
      <c r="M69" s="99">
        <f t="shared" si="49"/>
        <v>0.53846153846153844</v>
      </c>
      <c r="N69" s="99">
        <f t="shared" si="49"/>
        <v>7.6923076923076927E-2</v>
      </c>
      <c r="O69" s="99">
        <f t="shared" si="49"/>
        <v>0</v>
      </c>
      <c r="P69" s="99">
        <f t="shared" si="49"/>
        <v>0</v>
      </c>
      <c r="Q69" s="102">
        <f>SUM(K69:P69)</f>
        <v>1</v>
      </c>
      <c r="S69" s="235" t="s">
        <v>278</v>
      </c>
      <c r="T69" s="236"/>
      <c r="U69" s="156">
        <f>(Q70+Q72+Q74+Q76+Q79+Q81+Q83+Q85+Q87)/9</f>
        <v>0.97435897435897445</v>
      </c>
    </row>
    <row r="70" spans="1:21" x14ac:dyDescent="0.25">
      <c r="A70" s="7"/>
      <c r="B70" s="2"/>
      <c r="C70" s="2"/>
      <c r="D70" s="2"/>
      <c r="E70" s="2"/>
      <c r="F70" s="2"/>
      <c r="G70" s="50"/>
      <c r="J70" s="6" t="s">
        <v>235</v>
      </c>
      <c r="K70" s="2">
        <f>K69*K66</f>
        <v>0</v>
      </c>
      <c r="L70" s="2">
        <f t="shared" ref="L70:P70" si="50">L69*L66</f>
        <v>0.38461538461538464</v>
      </c>
      <c r="M70" s="2">
        <f t="shared" si="50"/>
        <v>1.0769230769230769</v>
      </c>
      <c r="N70" s="2">
        <f t="shared" si="50"/>
        <v>0.23076923076923078</v>
      </c>
      <c r="O70" s="2">
        <f t="shared" si="50"/>
        <v>0</v>
      </c>
      <c r="P70" s="2">
        <f t="shared" si="50"/>
        <v>0</v>
      </c>
      <c r="Q70" s="103">
        <f>SUM(K70:P70)</f>
        <v>1.6923076923076923</v>
      </c>
    </row>
    <row r="71" spans="1:21" ht="30" x14ac:dyDescent="0.25">
      <c r="A71" s="3" t="s">
        <v>168</v>
      </c>
      <c r="B71" s="2">
        <v>2</v>
      </c>
      <c r="C71" s="2">
        <v>5</v>
      </c>
      <c r="D71" s="2">
        <v>6</v>
      </c>
      <c r="E71" s="2">
        <v>0</v>
      </c>
      <c r="F71" s="2">
        <v>0</v>
      </c>
      <c r="G71" s="50">
        <v>0</v>
      </c>
      <c r="J71" s="6" t="s">
        <v>234</v>
      </c>
      <c r="K71" s="2">
        <f t="shared" ref="K71:P71" si="51">B71/13</f>
        <v>0.15384615384615385</v>
      </c>
      <c r="L71" s="2">
        <f t="shared" si="51"/>
        <v>0.38461538461538464</v>
      </c>
      <c r="M71" s="2">
        <f t="shared" si="51"/>
        <v>0.46153846153846156</v>
      </c>
      <c r="N71" s="2">
        <f t="shared" si="51"/>
        <v>0</v>
      </c>
      <c r="O71" s="2">
        <f t="shared" si="51"/>
        <v>0</v>
      </c>
      <c r="P71" s="2">
        <f t="shared" si="51"/>
        <v>0</v>
      </c>
      <c r="Q71" s="103">
        <f t="shared" ref="Q71:Q76" si="52">SUM(K71:P71)</f>
        <v>1</v>
      </c>
    </row>
    <row r="72" spans="1:21" x14ac:dyDescent="0.25">
      <c r="A72" s="3"/>
      <c r="B72" s="2"/>
      <c r="C72" s="2"/>
      <c r="D72" s="2"/>
      <c r="E72" s="2"/>
      <c r="F72" s="2"/>
      <c r="G72" s="50"/>
      <c r="J72" s="6" t="s">
        <v>235</v>
      </c>
      <c r="K72" s="2">
        <f>K71*K66</f>
        <v>0</v>
      </c>
      <c r="L72" s="2">
        <f t="shared" ref="L72:P72" si="53">L71*L66</f>
        <v>0.38461538461538464</v>
      </c>
      <c r="M72" s="2">
        <f t="shared" si="53"/>
        <v>0.92307692307692313</v>
      </c>
      <c r="N72" s="2">
        <f t="shared" si="53"/>
        <v>0</v>
      </c>
      <c r="O72" s="2">
        <f t="shared" si="53"/>
        <v>0</v>
      </c>
      <c r="P72" s="2">
        <f t="shared" si="53"/>
        <v>0</v>
      </c>
      <c r="Q72" s="103">
        <f t="shared" si="52"/>
        <v>1.3076923076923077</v>
      </c>
    </row>
    <row r="73" spans="1:21" ht="60" x14ac:dyDescent="0.25">
      <c r="A73" s="3" t="s">
        <v>169</v>
      </c>
      <c r="B73" s="2">
        <v>3</v>
      </c>
      <c r="C73" s="2">
        <v>10</v>
      </c>
      <c r="D73" s="2">
        <v>0</v>
      </c>
      <c r="E73" s="2">
        <v>0</v>
      </c>
      <c r="F73" s="2">
        <v>0</v>
      </c>
      <c r="G73" s="50">
        <v>0</v>
      </c>
      <c r="J73" s="6" t="s">
        <v>234</v>
      </c>
      <c r="K73" s="2">
        <f t="shared" ref="K73:P73" si="54">B73/13</f>
        <v>0.23076923076923078</v>
      </c>
      <c r="L73" s="2">
        <f t="shared" si="54"/>
        <v>0.76923076923076927</v>
      </c>
      <c r="M73" s="2">
        <f t="shared" si="54"/>
        <v>0</v>
      </c>
      <c r="N73" s="2">
        <f t="shared" si="54"/>
        <v>0</v>
      </c>
      <c r="O73" s="2">
        <f t="shared" si="54"/>
        <v>0</v>
      </c>
      <c r="P73" s="2">
        <f t="shared" si="54"/>
        <v>0</v>
      </c>
      <c r="Q73" s="103">
        <f t="shared" si="52"/>
        <v>1</v>
      </c>
    </row>
    <row r="74" spans="1:21" x14ac:dyDescent="0.25">
      <c r="A74" s="3"/>
      <c r="B74" s="2"/>
      <c r="C74" s="2"/>
      <c r="D74" s="2"/>
      <c r="E74" s="2"/>
      <c r="F74" s="2"/>
      <c r="G74" s="50"/>
      <c r="J74" s="6" t="s">
        <v>235</v>
      </c>
      <c r="K74" s="2">
        <f>K73*K66</f>
        <v>0</v>
      </c>
      <c r="L74" s="2">
        <f t="shared" ref="L74:P74" si="55">L73*L66</f>
        <v>0.76923076923076927</v>
      </c>
      <c r="M74" s="2">
        <f t="shared" si="55"/>
        <v>0</v>
      </c>
      <c r="N74" s="2">
        <f t="shared" si="55"/>
        <v>0</v>
      </c>
      <c r="O74" s="2">
        <f t="shared" si="55"/>
        <v>0</v>
      </c>
      <c r="P74" s="2">
        <f t="shared" si="55"/>
        <v>0</v>
      </c>
      <c r="Q74" s="103">
        <f t="shared" si="52"/>
        <v>0.76923076923076927</v>
      </c>
    </row>
    <row r="75" spans="1:21" ht="30" x14ac:dyDescent="0.25">
      <c r="A75" s="3" t="s">
        <v>170</v>
      </c>
      <c r="B75" s="2">
        <v>0</v>
      </c>
      <c r="C75" s="2">
        <v>12</v>
      </c>
      <c r="D75" s="2">
        <v>1</v>
      </c>
      <c r="E75" s="2">
        <v>0</v>
      </c>
      <c r="F75" s="2">
        <v>0</v>
      </c>
      <c r="G75" s="50">
        <v>0</v>
      </c>
      <c r="J75" s="6" t="s">
        <v>234</v>
      </c>
      <c r="K75" s="2">
        <f t="shared" ref="K75:P75" si="56">B75/13</f>
        <v>0</v>
      </c>
      <c r="L75" s="2">
        <f t="shared" si="56"/>
        <v>0.92307692307692313</v>
      </c>
      <c r="M75" s="2">
        <f t="shared" si="56"/>
        <v>7.6923076923076927E-2</v>
      </c>
      <c r="N75" s="2">
        <f t="shared" si="56"/>
        <v>0</v>
      </c>
      <c r="O75" s="2">
        <f t="shared" si="56"/>
        <v>0</v>
      </c>
      <c r="P75" s="2">
        <f t="shared" si="56"/>
        <v>0</v>
      </c>
      <c r="Q75" s="103">
        <f t="shared" si="52"/>
        <v>1</v>
      </c>
    </row>
    <row r="76" spans="1:21" x14ac:dyDescent="0.25">
      <c r="A76" s="3"/>
      <c r="B76" s="2"/>
      <c r="C76" s="2"/>
      <c r="D76" s="2"/>
      <c r="E76" s="2"/>
      <c r="F76" s="2"/>
      <c r="G76" s="50"/>
      <c r="J76" s="6" t="s">
        <v>235</v>
      </c>
      <c r="K76" s="2">
        <f>K75*K66</f>
        <v>0</v>
      </c>
      <c r="L76" s="2">
        <f t="shared" ref="L76:P76" si="57">L75*L66</f>
        <v>0.92307692307692313</v>
      </c>
      <c r="M76" s="2">
        <f t="shared" si="57"/>
        <v>0.15384615384615385</v>
      </c>
      <c r="N76" s="2">
        <f t="shared" si="57"/>
        <v>0</v>
      </c>
      <c r="O76" s="2">
        <f t="shared" si="57"/>
        <v>0</v>
      </c>
      <c r="P76" s="2">
        <f t="shared" si="57"/>
        <v>0</v>
      </c>
      <c r="Q76" s="103">
        <f t="shared" si="52"/>
        <v>1.0769230769230771</v>
      </c>
    </row>
    <row r="77" spans="1:21" x14ac:dyDescent="0.25">
      <c r="A77" s="33" t="s">
        <v>226</v>
      </c>
      <c r="B77" s="34"/>
      <c r="C77" s="34"/>
      <c r="D77" s="34"/>
      <c r="E77" s="34"/>
      <c r="F77" s="34"/>
      <c r="G77" s="135"/>
      <c r="J77" s="106"/>
      <c r="K77" s="22"/>
      <c r="L77" s="22"/>
      <c r="M77" s="22"/>
      <c r="N77" s="22"/>
      <c r="O77" s="22"/>
      <c r="P77" s="22"/>
      <c r="Q77" s="107"/>
    </row>
    <row r="78" spans="1:21" ht="30" x14ac:dyDescent="0.25">
      <c r="A78" s="3" t="s">
        <v>171</v>
      </c>
      <c r="B78" s="2">
        <v>3</v>
      </c>
      <c r="C78" s="2">
        <v>10</v>
      </c>
      <c r="D78" s="2">
        <v>0</v>
      </c>
      <c r="E78" s="2">
        <v>0</v>
      </c>
      <c r="F78" s="2">
        <v>0</v>
      </c>
      <c r="G78" s="50">
        <v>0</v>
      </c>
      <c r="J78" s="153" t="s">
        <v>234</v>
      </c>
      <c r="K78" s="11">
        <f t="shared" ref="K78" si="58">B78/13</f>
        <v>0.23076923076923078</v>
      </c>
      <c r="L78" s="11">
        <f t="shared" ref="L78" si="59">C78/13</f>
        <v>0.76923076923076927</v>
      </c>
      <c r="M78" s="11">
        <f t="shared" ref="M78" si="60">D78/13</f>
        <v>0</v>
      </c>
      <c r="N78" s="11">
        <f t="shared" ref="N78" si="61">E78/13</f>
        <v>0</v>
      </c>
      <c r="O78" s="11">
        <f t="shared" ref="O78" si="62">F78/13</f>
        <v>0</v>
      </c>
      <c r="P78" s="11">
        <f t="shared" ref="P78" si="63">G78/13</f>
        <v>0</v>
      </c>
      <c r="Q78" s="154">
        <f>SUM(K78:P78)</f>
        <v>1</v>
      </c>
    </row>
    <row r="79" spans="1:21" x14ac:dyDescent="0.25">
      <c r="A79" s="3"/>
      <c r="B79" s="2"/>
      <c r="C79" s="2"/>
      <c r="D79" s="2"/>
      <c r="E79" s="2"/>
      <c r="F79" s="2"/>
      <c r="G79" s="50"/>
      <c r="J79" s="6" t="s">
        <v>235</v>
      </c>
      <c r="K79" s="2">
        <f>K78*K66</f>
        <v>0</v>
      </c>
      <c r="L79" s="2">
        <f t="shared" ref="L79:P79" si="64">L78*L66</f>
        <v>0.76923076923076927</v>
      </c>
      <c r="M79" s="2">
        <f t="shared" si="64"/>
        <v>0</v>
      </c>
      <c r="N79" s="2">
        <f t="shared" si="64"/>
        <v>0</v>
      </c>
      <c r="O79" s="2">
        <f t="shared" si="64"/>
        <v>0</v>
      </c>
      <c r="P79" s="2">
        <f t="shared" si="64"/>
        <v>0</v>
      </c>
      <c r="Q79" s="103">
        <f>SUM(K79:P79)</f>
        <v>0.76923076923076927</v>
      </c>
    </row>
    <row r="80" spans="1:21" ht="30" x14ac:dyDescent="0.25">
      <c r="A80" s="3" t="s">
        <v>172</v>
      </c>
      <c r="B80" s="2">
        <v>3</v>
      </c>
      <c r="C80" s="2">
        <v>10</v>
      </c>
      <c r="D80" s="2">
        <v>0</v>
      </c>
      <c r="E80" s="2">
        <v>0</v>
      </c>
      <c r="F80" s="2">
        <v>0</v>
      </c>
      <c r="G80" s="50">
        <v>0</v>
      </c>
      <c r="J80" s="6" t="s">
        <v>234</v>
      </c>
      <c r="K80" s="2">
        <f t="shared" ref="K80" si="65">B80/13</f>
        <v>0.23076923076923078</v>
      </c>
      <c r="L80" s="2">
        <f t="shared" ref="L80" si="66">C80/13</f>
        <v>0.76923076923076927</v>
      </c>
      <c r="M80" s="2">
        <f t="shared" ref="M80" si="67">D80/13</f>
        <v>0</v>
      </c>
      <c r="N80" s="2">
        <f t="shared" ref="N80" si="68">E80/13</f>
        <v>0</v>
      </c>
      <c r="O80" s="2">
        <f t="shared" ref="O80" si="69">F80/13</f>
        <v>0</v>
      </c>
      <c r="P80" s="2">
        <f t="shared" ref="P80" si="70">G80/13</f>
        <v>0</v>
      </c>
      <c r="Q80" s="103">
        <f t="shared" ref="Q80:Q81" si="71">SUM(K80:P80)</f>
        <v>1</v>
      </c>
    </row>
    <row r="81" spans="1:17" x14ac:dyDescent="0.25">
      <c r="A81" s="3"/>
      <c r="B81" s="2"/>
      <c r="C81" s="2"/>
      <c r="D81" s="2"/>
      <c r="E81" s="2"/>
      <c r="F81" s="2"/>
      <c r="G81" s="50"/>
      <c r="J81" s="6" t="s">
        <v>235</v>
      </c>
      <c r="K81" s="2">
        <f>K80*K66</f>
        <v>0</v>
      </c>
      <c r="L81" s="2">
        <f t="shared" ref="L81:P81" si="72">L80*L66</f>
        <v>0.76923076923076927</v>
      </c>
      <c r="M81" s="2">
        <f t="shared" si="72"/>
        <v>0</v>
      </c>
      <c r="N81" s="2">
        <f t="shared" si="72"/>
        <v>0</v>
      </c>
      <c r="O81" s="2">
        <f t="shared" si="72"/>
        <v>0</v>
      </c>
      <c r="P81" s="2">
        <f t="shared" si="72"/>
        <v>0</v>
      </c>
      <c r="Q81" s="103">
        <f t="shared" si="71"/>
        <v>0.76923076923076927</v>
      </c>
    </row>
    <row r="82" spans="1:17" ht="75" x14ac:dyDescent="0.25">
      <c r="A82" s="7" t="s">
        <v>173</v>
      </c>
      <c r="B82" s="2">
        <v>2</v>
      </c>
      <c r="C82" s="2">
        <v>11</v>
      </c>
      <c r="D82" s="2">
        <v>0</v>
      </c>
      <c r="E82" s="2">
        <v>0</v>
      </c>
      <c r="F82" s="2">
        <v>0</v>
      </c>
      <c r="G82" s="50">
        <v>0</v>
      </c>
      <c r="J82" s="6" t="s">
        <v>234</v>
      </c>
      <c r="K82" s="2">
        <f t="shared" ref="K82" si="73">B82/13</f>
        <v>0.15384615384615385</v>
      </c>
      <c r="L82" s="2">
        <f t="shared" ref="L82" si="74">C82/13</f>
        <v>0.84615384615384615</v>
      </c>
      <c r="M82" s="2">
        <f t="shared" ref="M82" si="75">D82/13</f>
        <v>0</v>
      </c>
      <c r="N82" s="2">
        <f t="shared" ref="N82" si="76">E82/13</f>
        <v>0</v>
      </c>
      <c r="O82" s="2">
        <f t="shared" ref="O82" si="77">F82/13</f>
        <v>0</v>
      </c>
      <c r="P82" s="2">
        <f t="shared" ref="P82" si="78">G82/13</f>
        <v>0</v>
      </c>
      <c r="Q82" s="103">
        <f>SUM(K82:P82)</f>
        <v>1</v>
      </c>
    </row>
    <row r="83" spans="1:17" x14ac:dyDescent="0.25">
      <c r="A83" s="7"/>
      <c r="B83" s="2"/>
      <c r="C83" s="2"/>
      <c r="D83" s="2"/>
      <c r="E83" s="2"/>
      <c r="F83" s="2"/>
      <c r="G83" s="50"/>
      <c r="J83" s="6" t="s">
        <v>235</v>
      </c>
      <c r="K83" s="2">
        <f>K82*K66</f>
        <v>0</v>
      </c>
      <c r="L83" s="2">
        <f t="shared" ref="L83:P83" si="79">L82*L66</f>
        <v>0.84615384615384615</v>
      </c>
      <c r="M83" s="2">
        <f t="shared" si="79"/>
        <v>0</v>
      </c>
      <c r="N83" s="2">
        <f t="shared" si="79"/>
        <v>0</v>
      </c>
      <c r="O83" s="2">
        <f t="shared" si="79"/>
        <v>0</v>
      </c>
      <c r="P83" s="2">
        <f t="shared" si="79"/>
        <v>0</v>
      </c>
      <c r="Q83" s="103">
        <f>SUM(K83:P83)</f>
        <v>0.84615384615384615</v>
      </c>
    </row>
    <row r="84" spans="1:17" ht="30" x14ac:dyDescent="0.25">
      <c r="A84" s="3" t="s">
        <v>174</v>
      </c>
      <c r="B84" s="2">
        <v>4</v>
      </c>
      <c r="C84" s="2">
        <v>9</v>
      </c>
      <c r="D84" s="2">
        <v>0</v>
      </c>
      <c r="E84" s="2">
        <v>0</v>
      </c>
      <c r="F84" s="2">
        <v>0</v>
      </c>
      <c r="G84" s="50">
        <v>0</v>
      </c>
      <c r="J84" s="6" t="s">
        <v>234</v>
      </c>
      <c r="K84" s="2">
        <f t="shared" ref="K84" si="80">B84/13</f>
        <v>0.30769230769230771</v>
      </c>
      <c r="L84" s="2">
        <f t="shared" ref="L84" si="81">C84/13</f>
        <v>0.69230769230769229</v>
      </c>
      <c r="M84" s="2">
        <f t="shared" ref="M84" si="82">D84/13</f>
        <v>0</v>
      </c>
      <c r="N84" s="2">
        <f t="shared" ref="N84" si="83">E84/13</f>
        <v>0</v>
      </c>
      <c r="O84" s="2">
        <f t="shared" ref="O84" si="84">F84/13</f>
        <v>0</v>
      </c>
      <c r="P84" s="2">
        <f t="shared" ref="P84" si="85">G84/13</f>
        <v>0</v>
      </c>
      <c r="Q84" s="103">
        <f t="shared" ref="Q84:Q85" si="86">SUM(K84:P84)</f>
        <v>1</v>
      </c>
    </row>
    <row r="85" spans="1:17" x14ac:dyDescent="0.25">
      <c r="A85" s="36"/>
      <c r="B85" s="35"/>
      <c r="C85" s="35"/>
      <c r="D85" s="35"/>
      <c r="E85" s="35"/>
      <c r="F85" s="35"/>
      <c r="G85" s="157"/>
      <c r="J85" s="6" t="s">
        <v>235</v>
      </c>
      <c r="K85" s="2">
        <f>K84*K66</f>
        <v>0</v>
      </c>
      <c r="L85" s="2">
        <f t="shared" ref="L85:P85" si="87">L84*L66</f>
        <v>0.69230769230769229</v>
      </c>
      <c r="M85" s="2">
        <f t="shared" si="87"/>
        <v>0</v>
      </c>
      <c r="N85" s="2">
        <f t="shared" si="87"/>
        <v>0</v>
      </c>
      <c r="O85" s="2">
        <f t="shared" si="87"/>
        <v>0</v>
      </c>
      <c r="P85" s="2">
        <f t="shared" si="87"/>
        <v>0</v>
      </c>
      <c r="Q85" s="103">
        <f t="shared" si="86"/>
        <v>0.69230769230769229</v>
      </c>
    </row>
    <row r="86" spans="1:17" ht="30.75" thickBot="1" x14ac:dyDescent="0.3">
      <c r="A86" s="9" t="s">
        <v>175</v>
      </c>
      <c r="B86" s="10">
        <v>2</v>
      </c>
      <c r="C86" s="10">
        <v>11</v>
      </c>
      <c r="D86" s="10">
        <v>0</v>
      </c>
      <c r="E86" s="10">
        <v>0</v>
      </c>
      <c r="F86" s="10">
        <v>0</v>
      </c>
      <c r="G86" s="51">
        <v>0</v>
      </c>
      <c r="J86" s="6" t="s">
        <v>234</v>
      </c>
      <c r="K86" s="2">
        <f t="shared" ref="K86" si="88">B86/13</f>
        <v>0.15384615384615385</v>
      </c>
      <c r="L86" s="2">
        <f t="shared" ref="L86" si="89">C86/13</f>
        <v>0.84615384615384615</v>
      </c>
      <c r="M86" s="2">
        <f t="shared" ref="M86" si="90">D86/13</f>
        <v>0</v>
      </c>
      <c r="N86" s="2">
        <f t="shared" ref="N86" si="91">E86/13</f>
        <v>0</v>
      </c>
      <c r="O86" s="2">
        <f t="shared" ref="O86" si="92">F86/13</f>
        <v>0</v>
      </c>
      <c r="P86" s="2">
        <f t="shared" ref="P86" si="93">G86/13</f>
        <v>0</v>
      </c>
      <c r="Q86" s="103">
        <f>SUM(K86:P86)</f>
        <v>1</v>
      </c>
    </row>
    <row r="87" spans="1:17" ht="15.75" thickBot="1" x14ac:dyDescent="0.3">
      <c r="J87" s="104" t="s">
        <v>235</v>
      </c>
      <c r="K87" s="10">
        <f>K86*K66</f>
        <v>0</v>
      </c>
      <c r="L87" s="10">
        <f t="shared" ref="L87:P87" si="94">L86*L66</f>
        <v>0.84615384615384615</v>
      </c>
      <c r="M87" s="10">
        <f t="shared" si="94"/>
        <v>0</v>
      </c>
      <c r="N87" s="10">
        <f t="shared" si="94"/>
        <v>0</v>
      </c>
      <c r="O87" s="10">
        <f t="shared" si="94"/>
        <v>0</v>
      </c>
      <c r="P87" s="10">
        <f t="shared" si="94"/>
        <v>0</v>
      </c>
      <c r="Q87" s="105">
        <f>SUM(K87:P87)</f>
        <v>0.84615384615384615</v>
      </c>
    </row>
    <row r="89" spans="1:17" ht="15.75" thickBot="1" x14ac:dyDescent="0.3"/>
    <row r="90" spans="1:17" ht="15.75" thickBot="1" x14ac:dyDescent="0.3">
      <c r="A90" s="207" t="s">
        <v>294</v>
      </c>
      <c r="B90" s="216"/>
    </row>
    <row r="91" spans="1:17" x14ac:dyDescent="0.25">
      <c r="A91" s="97" t="s">
        <v>279</v>
      </c>
      <c r="B91" s="130">
        <v>0.9423076923076924</v>
      </c>
    </row>
    <row r="92" spans="1:17" x14ac:dyDescent="0.25">
      <c r="A92" s="106" t="s">
        <v>280</v>
      </c>
      <c r="B92" s="107">
        <v>1.0085470085470085</v>
      </c>
    </row>
    <row r="93" spans="1:17" x14ac:dyDescent="0.25">
      <c r="A93" s="106" t="s">
        <v>281</v>
      </c>
      <c r="B93" s="107">
        <v>0.8205128205128206</v>
      </c>
    </row>
    <row r="94" spans="1:17" x14ac:dyDescent="0.25">
      <c r="A94" s="106" t="s">
        <v>282</v>
      </c>
      <c r="B94" s="107">
        <v>0.67692307692307696</v>
      </c>
    </row>
    <row r="95" spans="1:17" ht="15.75" thickBot="1" x14ac:dyDescent="0.3">
      <c r="A95" s="108" t="s">
        <v>283</v>
      </c>
      <c r="B95" s="109">
        <v>0.97435897435897445</v>
      </c>
    </row>
    <row r="96" spans="1:17" ht="15.75" thickBot="1" x14ac:dyDescent="0.3"/>
    <row r="97" spans="1:2" ht="15.75" thickBot="1" x14ac:dyDescent="0.3">
      <c r="A97" s="111" t="s">
        <v>238</v>
      </c>
      <c r="B97" s="112">
        <f>AVERAGE(B91:B95)</f>
        <v>0.88452991452991458</v>
      </c>
    </row>
  </sheetData>
  <mergeCells count="13">
    <mergeCell ref="A90:B90"/>
    <mergeCell ref="U4:U5"/>
    <mergeCell ref="S69:T69"/>
    <mergeCell ref="A2:A4"/>
    <mergeCell ref="B2:B3"/>
    <mergeCell ref="C2:C3"/>
    <mergeCell ref="D2:G2"/>
    <mergeCell ref="S4:T5"/>
    <mergeCell ref="S18:T19"/>
    <mergeCell ref="U18:U19"/>
    <mergeCell ref="S44:T45"/>
    <mergeCell ref="U44:U45"/>
    <mergeCell ref="S54:T5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opLeftCell="A4" zoomScaleNormal="100" workbookViewId="0">
      <selection activeCell="A2" sqref="A2:F23"/>
    </sheetView>
  </sheetViews>
  <sheetFormatPr baseColWidth="10" defaultRowHeight="15" x14ac:dyDescent="0.25"/>
  <cols>
    <col min="1" max="1" width="50.42578125" style="47" customWidth="1"/>
    <col min="2" max="2" width="35" customWidth="1"/>
    <col min="4" max="4" width="11.42578125" customWidth="1"/>
  </cols>
  <sheetData>
    <row r="1" spans="1:11" ht="9" customHeight="1" thickBot="1" x14ac:dyDescent="0.3"/>
    <row r="2" spans="1:11" ht="24.75" customHeight="1" x14ac:dyDescent="0.25">
      <c r="A2" s="158" t="s">
        <v>285</v>
      </c>
      <c r="B2" s="39" t="s">
        <v>284</v>
      </c>
      <c r="C2" s="40" t="s">
        <v>295</v>
      </c>
      <c r="D2" s="40" t="s">
        <v>296</v>
      </c>
      <c r="E2" s="40" t="s">
        <v>297</v>
      </c>
      <c r="F2" s="159" t="s">
        <v>298</v>
      </c>
    </row>
    <row r="3" spans="1:11" ht="15.75" thickBot="1" x14ac:dyDescent="0.3">
      <c r="A3" s="146" t="s">
        <v>243</v>
      </c>
      <c r="B3" s="2">
        <v>1.52991452991453</v>
      </c>
      <c r="C3" s="2">
        <v>0</v>
      </c>
      <c r="D3" s="2">
        <v>0</v>
      </c>
      <c r="E3" s="2">
        <v>0</v>
      </c>
      <c r="F3" s="50">
        <v>0</v>
      </c>
    </row>
    <row r="4" spans="1:11" x14ac:dyDescent="0.25">
      <c r="A4" s="146" t="s">
        <v>244</v>
      </c>
      <c r="B4" s="2">
        <v>0.1775147928994083</v>
      </c>
      <c r="C4" s="2">
        <v>0</v>
      </c>
      <c r="D4" s="2">
        <v>0</v>
      </c>
      <c r="E4" s="2">
        <v>0</v>
      </c>
      <c r="F4" s="50">
        <v>0</v>
      </c>
      <c r="H4" s="237" t="s">
        <v>286</v>
      </c>
      <c r="I4" s="238"/>
      <c r="J4" s="238"/>
      <c r="K4" s="239"/>
    </row>
    <row r="5" spans="1:11" ht="15.75" thickBot="1" x14ac:dyDescent="0.3">
      <c r="A5" s="146" t="s">
        <v>249</v>
      </c>
      <c r="B5" s="2">
        <v>0</v>
      </c>
      <c r="C5" s="43">
        <v>0.63076923076923097</v>
      </c>
      <c r="D5" s="2">
        <v>0</v>
      </c>
      <c r="E5" s="2">
        <v>0</v>
      </c>
      <c r="F5" s="50">
        <v>0</v>
      </c>
      <c r="H5" s="240"/>
      <c r="I5" s="241"/>
      <c r="J5" s="241"/>
      <c r="K5" s="242"/>
    </row>
    <row r="6" spans="1:11" x14ac:dyDescent="0.25">
      <c r="A6" s="146" t="s">
        <v>250</v>
      </c>
      <c r="B6" s="2">
        <v>0</v>
      </c>
      <c r="C6" s="2">
        <v>1.9230769230769234</v>
      </c>
      <c r="D6" s="2">
        <v>0</v>
      </c>
      <c r="E6" s="2">
        <v>0</v>
      </c>
      <c r="F6" s="50">
        <v>0</v>
      </c>
    </row>
    <row r="7" spans="1:11" x14ac:dyDescent="0.25">
      <c r="A7" s="146" t="s">
        <v>251</v>
      </c>
      <c r="B7" s="2">
        <v>0</v>
      </c>
      <c r="C7" s="2">
        <v>3.5384615384615383</v>
      </c>
      <c r="D7" s="2">
        <v>0</v>
      </c>
      <c r="E7" s="2">
        <v>0</v>
      </c>
      <c r="F7" s="50">
        <v>0</v>
      </c>
    </row>
    <row r="8" spans="1:11" x14ac:dyDescent="0.25">
      <c r="A8" s="146" t="s">
        <v>259</v>
      </c>
      <c r="B8" s="2">
        <v>0</v>
      </c>
      <c r="C8" s="2">
        <v>0.98717948717948723</v>
      </c>
      <c r="D8" s="2">
        <v>0</v>
      </c>
      <c r="E8" s="2">
        <v>0</v>
      </c>
      <c r="F8" s="50">
        <v>0</v>
      </c>
    </row>
    <row r="9" spans="1:11" x14ac:dyDescent="0.25">
      <c r="A9" s="146" t="s">
        <v>273</v>
      </c>
      <c r="B9" s="2">
        <v>0</v>
      </c>
      <c r="C9" s="44">
        <v>0</v>
      </c>
      <c r="D9" s="2">
        <v>2.5384615384615383</v>
      </c>
      <c r="E9" s="2">
        <v>0</v>
      </c>
      <c r="F9" s="50">
        <v>0</v>
      </c>
    </row>
    <row r="10" spans="1:11" x14ac:dyDescent="0.25">
      <c r="A10" s="146" t="s">
        <v>274</v>
      </c>
      <c r="B10" s="2">
        <v>0</v>
      </c>
      <c r="C10" s="44">
        <v>0</v>
      </c>
      <c r="D10" s="2">
        <v>2.2692307692307692</v>
      </c>
      <c r="E10" s="2">
        <v>0</v>
      </c>
      <c r="F10" s="50">
        <v>0</v>
      </c>
    </row>
    <row r="11" spans="1:11" x14ac:dyDescent="0.25">
      <c r="A11" s="146" t="s">
        <v>275</v>
      </c>
      <c r="B11" s="2">
        <v>0</v>
      </c>
      <c r="C11" s="44">
        <v>0</v>
      </c>
      <c r="D11" s="2">
        <v>1.9230769230769234</v>
      </c>
      <c r="E11" s="2">
        <v>0</v>
      </c>
      <c r="F11" s="50">
        <v>0</v>
      </c>
    </row>
    <row r="12" spans="1:11" x14ac:dyDescent="0.25">
      <c r="A12" s="146" t="s">
        <v>276</v>
      </c>
      <c r="B12" s="2">
        <v>0</v>
      </c>
      <c r="C12" s="44">
        <v>0</v>
      </c>
      <c r="D12" s="2">
        <v>1.8076923076923079</v>
      </c>
      <c r="E12" s="2">
        <v>0</v>
      </c>
      <c r="F12" s="50">
        <v>0</v>
      </c>
    </row>
    <row r="13" spans="1:11" x14ac:dyDescent="0.25">
      <c r="A13" s="146" t="s">
        <v>260</v>
      </c>
      <c r="B13" s="2">
        <v>0</v>
      </c>
      <c r="C13" s="44">
        <v>0</v>
      </c>
      <c r="D13" s="2">
        <v>0</v>
      </c>
      <c r="E13" s="45">
        <v>0.59615384615384626</v>
      </c>
      <c r="F13" s="50">
        <v>0</v>
      </c>
    </row>
    <row r="14" spans="1:11" x14ac:dyDescent="0.25">
      <c r="A14" s="146" t="s">
        <v>261</v>
      </c>
      <c r="B14" s="2">
        <v>0</v>
      </c>
      <c r="C14" s="44">
        <v>0</v>
      </c>
      <c r="D14" s="2">
        <v>0</v>
      </c>
      <c r="E14" s="45">
        <v>0.92899408284023677</v>
      </c>
      <c r="F14" s="50">
        <v>0</v>
      </c>
    </row>
    <row r="15" spans="1:11" x14ac:dyDescent="0.25">
      <c r="A15" s="146" t="s">
        <v>262</v>
      </c>
      <c r="B15" s="2">
        <v>0</v>
      </c>
      <c r="C15" s="44">
        <v>0</v>
      </c>
      <c r="D15" s="2">
        <v>0</v>
      </c>
      <c r="E15" s="45">
        <v>1.8974358974358974</v>
      </c>
      <c r="F15" s="50">
        <v>0</v>
      </c>
    </row>
    <row r="16" spans="1:11" x14ac:dyDescent="0.25">
      <c r="A16" s="146" t="s">
        <v>263</v>
      </c>
      <c r="B16" s="2">
        <v>0</v>
      </c>
      <c r="C16" s="44">
        <v>0</v>
      </c>
      <c r="D16" s="2">
        <v>0</v>
      </c>
      <c r="E16" s="45">
        <v>2.1538461538461542</v>
      </c>
      <c r="F16" s="50">
        <v>0</v>
      </c>
    </row>
    <row r="17" spans="1:6" x14ac:dyDescent="0.25">
      <c r="A17" s="146" t="s">
        <v>264</v>
      </c>
      <c r="B17" s="2">
        <v>0</v>
      </c>
      <c r="C17" s="44">
        <v>0</v>
      </c>
      <c r="D17" s="2">
        <v>0</v>
      </c>
      <c r="E17" s="45">
        <v>1.3782248520710061</v>
      </c>
      <c r="F17" s="50">
        <v>0</v>
      </c>
    </row>
    <row r="18" spans="1:6" x14ac:dyDescent="0.25">
      <c r="A18" s="146" t="s">
        <v>265</v>
      </c>
      <c r="B18" s="2">
        <v>0</v>
      </c>
      <c r="C18" s="44">
        <v>0</v>
      </c>
      <c r="D18" s="2">
        <v>0</v>
      </c>
      <c r="E18" s="45">
        <v>1.1923076923076925</v>
      </c>
      <c r="F18" s="50">
        <v>0</v>
      </c>
    </row>
    <row r="19" spans="1:6" x14ac:dyDescent="0.25">
      <c r="A19" s="146" t="s">
        <v>279</v>
      </c>
      <c r="B19" s="2">
        <v>0</v>
      </c>
      <c r="C19" s="44">
        <v>0</v>
      </c>
      <c r="D19" s="2">
        <v>0</v>
      </c>
      <c r="E19" s="46">
        <v>0</v>
      </c>
      <c r="F19" s="50">
        <v>0.9423076923076924</v>
      </c>
    </row>
    <row r="20" spans="1:6" x14ac:dyDescent="0.25">
      <c r="A20" s="146" t="s">
        <v>280</v>
      </c>
      <c r="B20" s="2">
        <v>0</v>
      </c>
      <c r="C20" s="44">
        <v>0</v>
      </c>
      <c r="D20" s="2">
        <v>0</v>
      </c>
      <c r="E20" s="46">
        <v>0</v>
      </c>
      <c r="F20" s="50">
        <v>1.0085470085470085</v>
      </c>
    </row>
    <row r="21" spans="1:6" x14ac:dyDescent="0.25">
      <c r="A21" s="146" t="s">
        <v>281</v>
      </c>
      <c r="B21" s="2">
        <v>0</v>
      </c>
      <c r="C21" s="44">
        <v>0</v>
      </c>
      <c r="D21" s="2">
        <v>0</v>
      </c>
      <c r="E21" s="46">
        <v>0</v>
      </c>
      <c r="F21" s="50">
        <v>0.8205128205128206</v>
      </c>
    </row>
    <row r="22" spans="1:6" x14ac:dyDescent="0.25">
      <c r="A22" s="146" t="s">
        <v>282</v>
      </c>
      <c r="B22" s="2">
        <v>0</v>
      </c>
      <c r="C22" s="44">
        <v>0</v>
      </c>
      <c r="D22" s="2">
        <v>0</v>
      </c>
      <c r="E22" s="46">
        <v>0</v>
      </c>
      <c r="F22" s="50">
        <v>0.67692307692307696</v>
      </c>
    </row>
    <row r="23" spans="1:6" ht="15.75" thickBot="1" x14ac:dyDescent="0.3">
      <c r="A23" s="160" t="s">
        <v>283</v>
      </c>
      <c r="B23" s="10">
        <v>0</v>
      </c>
      <c r="C23" s="161">
        <v>0</v>
      </c>
      <c r="D23" s="10">
        <v>0</v>
      </c>
      <c r="E23" s="162">
        <v>0</v>
      </c>
      <c r="F23" s="51">
        <v>0.97435897435897445</v>
      </c>
    </row>
    <row r="24" spans="1:6" x14ac:dyDescent="0.25">
      <c r="C24" s="37"/>
    </row>
    <row r="25" spans="1:6" x14ac:dyDescent="0.25">
      <c r="C25" s="37"/>
    </row>
  </sheetData>
  <mergeCells count="1">
    <mergeCell ref="H4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Gráficos</vt:lpstr>
      </vt:variant>
      <vt:variant>
        <vt:i4>1</vt:i4>
      </vt:variant>
    </vt:vector>
  </HeadingPairs>
  <TitlesOfParts>
    <vt:vector size="7" baseType="lpstr">
      <vt:lpstr>SGC</vt:lpstr>
      <vt:lpstr>RESPONS DIRECC</vt:lpstr>
      <vt:lpstr>GEST. RECURSOS</vt:lpstr>
      <vt:lpstr>PRESTACIÓN DEL SERV.</vt:lpstr>
      <vt:lpstr>MEDIC,ANALISIS,MEJORA</vt:lpstr>
      <vt:lpstr>DIAGNOSTICO TOTAL</vt:lpstr>
      <vt:lpstr>GRAFICO DIAGNOSTICO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Gilma Solano;Yuly Forero</dc:creator>
  <cp:lastModifiedBy>Luffi</cp:lastModifiedBy>
  <dcterms:created xsi:type="dcterms:W3CDTF">2016-07-06T02:29:37Z</dcterms:created>
  <dcterms:modified xsi:type="dcterms:W3CDTF">2017-02-16T18:39:19Z</dcterms:modified>
</cp:coreProperties>
</file>